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G:\FINANCE\PFSC\Parish Budgets\2022-23\Template\"/>
    </mc:Choice>
  </mc:AlternateContent>
  <xr:revisionPtr revIDLastSave="0" documentId="13_ncr:1_{C38B33E7-A9E0-4FE9-843E-3A12CAB0B6DB}" xr6:coauthVersionLast="47" xr6:coauthVersionMax="47" xr10:uidLastSave="{00000000-0000-0000-0000-000000000000}"/>
  <bookViews>
    <workbookView xWindow="-28920" yWindow="-120" windowWidth="29040" windowHeight="15840" tabRatio="914" xr2:uid="{00000000-000D-0000-FFFF-FFFF00000000}"/>
  </bookViews>
  <sheets>
    <sheet name="A. Instructions" sheetId="123" r:id="rId1"/>
    <sheet name="B. Trial Balance" sheetId="50" r:id="rId2"/>
    <sheet name="C. Clergy &amp; Religious Salaries" sheetId="17" r:id="rId3"/>
    <sheet name="D. Lay Salaries" sheetId="23" r:id="rId4"/>
    <sheet name="E. Clergy Benefits" sheetId="18" r:id="rId5"/>
    <sheet name="F. Religious Benefits" sheetId="106" r:id="rId6"/>
    <sheet name="G. Lay payroll tax &amp; benefits" sheetId="24" r:id="rId7"/>
    <sheet name="H. Automotive" sheetId="26" r:id="rId8"/>
    <sheet name="I. Summary" sheetId="1" r:id="rId9"/>
    <sheet name="J. Budget Sign off page" sheetId="122" r:id="rId10"/>
    <sheet name="B1. Assessment Worksheet" sheetId="125" r:id="rId11"/>
    <sheet name="C1. Priest Remuneration Wksht" sheetId="127" r:id="rId12"/>
    <sheet name="G1. Lay Benefits Worksheet" sheetId="128" r:id="rId13"/>
  </sheets>
  <definedNames>
    <definedName name="_xlnm.Print_Area" localSheetId="0">'A. Instructions'!$A$1:$H$83</definedName>
    <definedName name="_xlnm.Print_Area" localSheetId="1">'B. Trial Balance'!$A$1:$P$533</definedName>
    <definedName name="_xlnm.Print_Area" localSheetId="10">'B1. Assessment Worksheet'!$A$1:$H$25</definedName>
    <definedName name="_xlnm.Print_Area" localSheetId="2">'C. Clergy &amp; Religious Salaries'!$A$1:$M$33</definedName>
    <definedName name="_xlnm.Print_Area" localSheetId="11">'C1. Priest Remuneration Wksht'!$A$1:$F$25</definedName>
    <definedName name="_xlnm.Print_Area" localSheetId="3">'D. Lay Salaries'!$A$1:$K$60</definedName>
    <definedName name="_xlnm.Print_Area" localSheetId="4">'E. Clergy Benefits'!$A$1:$K$32</definedName>
    <definedName name="_xlnm.Print_Area" localSheetId="5">'F. Religious Benefits'!$A$1:$O$28</definedName>
    <definedName name="_xlnm.Print_Area" localSheetId="6">'G. Lay payroll tax &amp; benefits'!$A$1:$O$69</definedName>
    <definedName name="_xlnm.Print_Area" localSheetId="12">'G1. Lay Benefits Worksheet'!$A$1:$J$11</definedName>
    <definedName name="_xlnm.Print_Area" localSheetId="7">'H. Automotive'!$A$1:$G$28</definedName>
    <definedName name="_xlnm.Print_Area" localSheetId="8">'I. Summary'!$A$1:$T$113</definedName>
    <definedName name="_xlnm.Print_Area" localSheetId="9">'J. Budget Sign off page'!$A$1:$G$31</definedName>
    <definedName name="_xlnm.Print_Titles" localSheetId="0">'A. Instructions'!$1:$3</definedName>
    <definedName name="_xlnm.Print_Titles" localSheetId="1">'B. Trial Balance'!$1:$7</definedName>
    <definedName name="_xlnm.Print_Titles" localSheetId="3">'D. Lay Salaries'!$1:$4</definedName>
    <definedName name="_xlnm.Print_Titles" localSheetId="6">'G. Lay payroll tax &amp; benefits'!$8:$11</definedName>
    <definedName name="_xlnm.Print_Titles" localSheetId="8">'I. Summary'!$7:$9</definedName>
    <definedName name="Print_Titles_MI" localSheetId="8">'I. Summary'!$1:$9</definedName>
    <definedName name="Z_CFBDDB60_3834_11D7_9FA8_00B0D013707D_.wvu.PrintArea" localSheetId="1" hidden="1">'B. Trial Balance'!$A$8:$L$403</definedName>
    <definedName name="Z_CFBDDB60_3834_11D7_9FA8_00B0D013707D_.wvu.PrintArea" localSheetId="8" hidden="1">'I. Summary'!$A$10:$O$111</definedName>
    <definedName name="Z_CFBDDB60_3834_11D7_9FA8_00B0D013707D_.wvu.PrintTitles" localSheetId="1" hidden="1">'B. Trial Balance'!$1:$7</definedName>
    <definedName name="Z_CFBDDB60_3834_11D7_9FA8_00B0D013707D_.wvu.PrintTitles" localSheetId="8" hidden="1">'I. Summary'!$1:$9</definedName>
    <definedName name="Z_F5C96EE0_2E1C_11D7_92C7_00B0D056AA2D_.wvu.PrintArea" localSheetId="1" hidden="1">'B. Trial Balance'!$A$8:$L$403</definedName>
    <definedName name="Z_F5C96EE0_2E1C_11D7_92C7_00B0D056AA2D_.wvu.PrintArea" localSheetId="8" hidden="1">'I. Summary'!$A$10:$O$111</definedName>
    <definedName name="Z_F5C96EE0_2E1C_11D7_92C7_00B0D056AA2D_.wvu.PrintTitles" localSheetId="1" hidden="1">'B. Trial Balance'!$1:$7</definedName>
    <definedName name="Z_F5C96EE0_2E1C_11D7_92C7_00B0D056AA2D_.wvu.PrintTitles" localSheetId="8" hidden="1">'I. Summary'!$1:$9</definedName>
  </definedNames>
  <calcPr calcId="191029"/>
  <customWorkbookViews>
    <customWorkbookView name="Pastoral Center - Personal View" guid="{F5C96EE0-2E1C-11D7-92C7-00B0D056AA2D}" mergeInterval="0" personalView="1" maximized="1" windowWidth="1020" windowHeight="595" activeSheetId="1"/>
    <customWorkbookView name="USER - Personal View" guid="{CFBDDB60-3834-11D7-9FA8-00B0D013707D}" mergeInterval="0" personalView="1" maximized="1" windowWidth="1020" windowHeight="60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5" i="123" l="1"/>
  <c r="F18" i="127"/>
  <c r="E18" i="127"/>
  <c r="J10" i="128"/>
  <c r="J9" i="128"/>
  <c r="J8" i="128"/>
  <c r="J3" i="128"/>
  <c r="B2" i="128"/>
  <c r="E111" i="128"/>
  <c r="E110" i="128"/>
  <c r="E109" i="128"/>
  <c r="E108" i="128"/>
  <c r="E107" i="128"/>
  <c r="E106" i="128"/>
  <c r="E105" i="128"/>
  <c r="E104" i="128"/>
  <c r="E103" i="128"/>
  <c r="E102" i="128"/>
  <c r="E101" i="128"/>
  <c r="E100" i="128"/>
  <c r="E99" i="128"/>
  <c r="E98" i="128"/>
  <c r="E97" i="128"/>
  <c r="E96" i="128"/>
  <c r="E95" i="128"/>
  <c r="E94" i="128"/>
  <c r="E93" i="128"/>
  <c r="E92" i="128"/>
  <c r="E91" i="128"/>
  <c r="E90" i="128"/>
  <c r="E89" i="128"/>
  <c r="E88" i="128"/>
  <c r="E85" i="128"/>
  <c r="E84" i="128"/>
  <c r="E83" i="128"/>
  <c r="E82" i="128"/>
  <c r="E81" i="128"/>
  <c r="E80" i="128"/>
  <c r="E79" i="128"/>
  <c r="E78" i="128"/>
  <c r="E77" i="128"/>
  <c r="E76" i="128"/>
  <c r="E75" i="128"/>
  <c r="E74" i="128"/>
  <c r="E73" i="128"/>
  <c r="E72" i="128"/>
  <c r="E71" i="128"/>
  <c r="E70" i="128"/>
  <c r="E69" i="128"/>
  <c r="E68" i="128"/>
  <c r="E67" i="128"/>
  <c r="E66" i="128"/>
  <c r="E65" i="128"/>
  <c r="E64" i="128"/>
  <c r="E63" i="128"/>
  <c r="E62" i="128"/>
  <c r="E59" i="128"/>
  <c r="E58" i="128"/>
  <c r="E57" i="128"/>
  <c r="E56" i="128"/>
  <c r="E55" i="128"/>
  <c r="E54" i="128"/>
  <c r="E53" i="128"/>
  <c r="E52" i="128"/>
  <c r="E51" i="128"/>
  <c r="E50" i="128"/>
  <c r="E49" i="128"/>
  <c r="E48" i="128"/>
  <c r="E47" i="128"/>
  <c r="E46" i="128"/>
  <c r="E45" i="128"/>
  <c r="E44" i="128"/>
  <c r="E43" i="128"/>
  <c r="E42" i="128"/>
  <c r="E41" i="128"/>
  <c r="E40" i="128"/>
  <c r="E39" i="128"/>
  <c r="E38" i="128"/>
  <c r="E37" i="128"/>
  <c r="E36" i="128"/>
  <c r="E35" i="128"/>
  <c r="E34" i="128"/>
  <c r="E33" i="128"/>
  <c r="E32" i="128"/>
  <c r="E31" i="128"/>
  <c r="E30" i="128"/>
  <c r="E29" i="128"/>
  <c r="E28" i="128"/>
  <c r="E27" i="128"/>
  <c r="E26" i="128"/>
  <c r="E25" i="128"/>
  <c r="E24" i="128"/>
  <c r="E23" i="128"/>
  <c r="E22" i="128"/>
  <c r="E21" i="128"/>
  <c r="E20" i="128"/>
  <c r="E19" i="128"/>
  <c r="E18" i="128"/>
  <c r="E17" i="128"/>
  <c r="E16" i="128"/>
  <c r="E15" i="128"/>
  <c r="I111" i="128"/>
  <c r="J111" i="128" s="1"/>
  <c r="I110" i="128"/>
  <c r="J110" i="128" s="1"/>
  <c r="I109" i="128"/>
  <c r="J109" i="128" s="1"/>
  <c r="I108" i="128"/>
  <c r="J108" i="128" s="1"/>
  <c r="I107" i="128"/>
  <c r="J107" i="128" s="1"/>
  <c r="I106" i="128"/>
  <c r="J106" i="128" s="1"/>
  <c r="I105" i="128"/>
  <c r="J105" i="128" s="1"/>
  <c r="I104" i="128"/>
  <c r="J104" i="128" s="1"/>
  <c r="I103" i="128"/>
  <c r="J103" i="128" s="1"/>
  <c r="I102" i="128"/>
  <c r="J102" i="128" s="1"/>
  <c r="I101" i="128"/>
  <c r="J101" i="128" s="1"/>
  <c r="I100" i="128"/>
  <c r="J100" i="128" s="1"/>
  <c r="I99" i="128"/>
  <c r="J99" i="128" s="1"/>
  <c r="I98" i="128"/>
  <c r="J98" i="128" s="1"/>
  <c r="I97" i="128"/>
  <c r="J97" i="128" s="1"/>
  <c r="I96" i="128"/>
  <c r="J96" i="128" s="1"/>
  <c r="I95" i="128"/>
  <c r="J95" i="128" s="1"/>
  <c r="I94" i="128"/>
  <c r="J94" i="128" s="1"/>
  <c r="I93" i="128"/>
  <c r="J93" i="128" s="1"/>
  <c r="I92" i="128"/>
  <c r="J92" i="128" s="1"/>
  <c r="I91" i="128"/>
  <c r="J91" i="128" s="1"/>
  <c r="I90" i="128"/>
  <c r="J90" i="128" s="1"/>
  <c r="I89" i="128"/>
  <c r="J89" i="128" s="1"/>
  <c r="I88" i="128"/>
  <c r="J88" i="128" s="1"/>
  <c r="I85" i="128"/>
  <c r="J85" i="128" s="1"/>
  <c r="I84" i="128"/>
  <c r="J84" i="128" s="1"/>
  <c r="I83" i="128"/>
  <c r="J83" i="128" s="1"/>
  <c r="I82" i="128"/>
  <c r="J82" i="128" s="1"/>
  <c r="I81" i="128"/>
  <c r="J81" i="128" s="1"/>
  <c r="I80" i="128"/>
  <c r="J80" i="128" s="1"/>
  <c r="I79" i="128"/>
  <c r="J79" i="128" s="1"/>
  <c r="I78" i="128"/>
  <c r="J78" i="128" s="1"/>
  <c r="I77" i="128"/>
  <c r="J77" i="128" s="1"/>
  <c r="I76" i="128"/>
  <c r="J76" i="128" s="1"/>
  <c r="I75" i="128"/>
  <c r="J75" i="128" s="1"/>
  <c r="I74" i="128"/>
  <c r="J74" i="128" s="1"/>
  <c r="I73" i="128"/>
  <c r="J73" i="128" s="1"/>
  <c r="I72" i="128"/>
  <c r="J72" i="128" s="1"/>
  <c r="I71" i="128"/>
  <c r="J71" i="128" s="1"/>
  <c r="I70" i="128"/>
  <c r="J70" i="128" s="1"/>
  <c r="I69" i="128"/>
  <c r="J69" i="128" s="1"/>
  <c r="I68" i="128"/>
  <c r="J68" i="128" s="1"/>
  <c r="I67" i="128"/>
  <c r="J67" i="128" s="1"/>
  <c r="I66" i="128"/>
  <c r="J66" i="128" s="1"/>
  <c r="I65" i="128"/>
  <c r="J65" i="128" s="1"/>
  <c r="I64" i="128"/>
  <c r="J64" i="128" s="1"/>
  <c r="I63" i="128"/>
  <c r="J63" i="128" s="1"/>
  <c r="I62" i="128"/>
  <c r="J62" i="128" s="1"/>
  <c r="I59" i="128"/>
  <c r="J59" i="128" s="1"/>
  <c r="I58" i="128"/>
  <c r="J58" i="128" s="1"/>
  <c r="I57" i="128"/>
  <c r="J57" i="128" s="1"/>
  <c r="I56" i="128"/>
  <c r="J56" i="128" s="1"/>
  <c r="I55" i="128"/>
  <c r="J55" i="128" s="1"/>
  <c r="I54" i="128"/>
  <c r="J54" i="128" s="1"/>
  <c r="I53" i="128"/>
  <c r="J53" i="128" s="1"/>
  <c r="I52" i="128"/>
  <c r="J52" i="128" s="1"/>
  <c r="I51" i="128"/>
  <c r="J51" i="128" s="1"/>
  <c r="I50" i="128"/>
  <c r="J50" i="128" s="1"/>
  <c r="I49" i="128"/>
  <c r="J49" i="128" s="1"/>
  <c r="I48" i="128"/>
  <c r="J48" i="128" s="1"/>
  <c r="I47" i="128"/>
  <c r="J47" i="128" s="1"/>
  <c r="I46" i="128"/>
  <c r="J46" i="128" s="1"/>
  <c r="I45" i="128"/>
  <c r="J45" i="128" s="1"/>
  <c r="I44" i="128"/>
  <c r="J44" i="128" s="1"/>
  <c r="I43" i="128"/>
  <c r="J43" i="128" s="1"/>
  <c r="I42" i="128"/>
  <c r="J42" i="128" s="1"/>
  <c r="I41" i="128"/>
  <c r="J41" i="128" s="1"/>
  <c r="I40" i="128"/>
  <c r="J40" i="128" s="1"/>
  <c r="I39" i="128"/>
  <c r="J39" i="128" s="1"/>
  <c r="I38" i="128"/>
  <c r="J38" i="128" s="1"/>
  <c r="I37" i="128"/>
  <c r="J37" i="128" s="1"/>
  <c r="I36" i="128"/>
  <c r="J36" i="128" s="1"/>
  <c r="I35" i="128"/>
  <c r="J35" i="128" s="1"/>
  <c r="I34" i="128"/>
  <c r="J34" i="128" s="1"/>
  <c r="I33" i="128"/>
  <c r="J33" i="128" s="1"/>
  <c r="I32" i="128"/>
  <c r="J32" i="128" s="1"/>
  <c r="I31" i="128"/>
  <c r="J31" i="128" s="1"/>
  <c r="I30" i="128"/>
  <c r="J30" i="128" s="1"/>
  <c r="I29" i="128"/>
  <c r="J29" i="128" s="1"/>
  <c r="I28" i="128"/>
  <c r="J28" i="128" s="1"/>
  <c r="I27" i="128"/>
  <c r="J27" i="128" s="1"/>
  <c r="I26" i="128"/>
  <c r="J26" i="128" s="1"/>
  <c r="I25" i="128"/>
  <c r="J25" i="128" s="1"/>
  <c r="I24" i="128"/>
  <c r="J24" i="128" s="1"/>
  <c r="I23" i="128"/>
  <c r="J23" i="128" s="1"/>
  <c r="I22" i="128"/>
  <c r="J22" i="128" s="1"/>
  <c r="I21" i="128"/>
  <c r="J21" i="128" s="1"/>
  <c r="I20" i="128"/>
  <c r="J20" i="128" s="1"/>
  <c r="I19" i="128"/>
  <c r="J19" i="128" s="1"/>
  <c r="I18" i="128"/>
  <c r="J18" i="128" s="1"/>
  <c r="I17" i="128"/>
  <c r="J17" i="128" s="1"/>
  <c r="I16" i="128"/>
  <c r="J16" i="128" s="1"/>
  <c r="I15" i="128"/>
  <c r="J15" i="128" s="1"/>
  <c r="E79" i="127"/>
  <c r="F78" i="127"/>
  <c r="F79" i="127" s="1"/>
  <c r="E78" i="127"/>
  <c r="E73" i="127"/>
  <c r="F72" i="127"/>
  <c r="F73" i="127" s="1"/>
  <c r="E72" i="127"/>
  <c r="E67" i="127"/>
  <c r="F66" i="127"/>
  <c r="F67" i="127" s="1"/>
  <c r="E66" i="127"/>
  <c r="E61" i="127"/>
  <c r="F60" i="127"/>
  <c r="F61" i="127" s="1"/>
  <c r="E60" i="127"/>
  <c r="E55" i="127"/>
  <c r="F54" i="127"/>
  <c r="F55" i="127" s="1"/>
  <c r="E54" i="127"/>
  <c r="E49" i="127"/>
  <c r="F48" i="127"/>
  <c r="F49" i="127" s="1"/>
  <c r="E48" i="127"/>
  <c r="E43" i="127"/>
  <c r="F42" i="127"/>
  <c r="F43" i="127" s="1"/>
  <c r="E42" i="127"/>
  <c r="F76" i="127"/>
  <c r="E76" i="127"/>
  <c r="F75" i="127"/>
  <c r="E75" i="127"/>
  <c r="F70" i="127"/>
  <c r="E70" i="127"/>
  <c r="F69" i="127"/>
  <c r="E69" i="127"/>
  <c r="F64" i="127"/>
  <c r="E64" i="127"/>
  <c r="F63" i="127"/>
  <c r="E63" i="127"/>
  <c r="F58" i="127"/>
  <c r="E58" i="127"/>
  <c r="F57" i="127"/>
  <c r="E57" i="127"/>
  <c r="F52" i="127"/>
  <c r="E52" i="127"/>
  <c r="F51" i="127"/>
  <c r="E51" i="127"/>
  <c r="F46" i="127"/>
  <c r="E46" i="127"/>
  <c r="F45" i="127"/>
  <c r="E45" i="127"/>
  <c r="F40" i="127"/>
  <c r="E40" i="127"/>
  <c r="F39" i="127"/>
  <c r="E39" i="127"/>
  <c r="F36" i="127"/>
  <c r="F37" i="127" s="1"/>
  <c r="E37" i="127"/>
  <c r="E36" i="127"/>
  <c r="F34" i="127"/>
  <c r="F33" i="127"/>
  <c r="E34" i="127"/>
  <c r="E33" i="127"/>
  <c r="F31" i="127"/>
  <c r="F30" i="127"/>
  <c r="F29" i="127"/>
  <c r="E31" i="127"/>
  <c r="E30" i="127"/>
  <c r="E29" i="127"/>
  <c r="F22" i="127"/>
  <c r="E22" i="127"/>
  <c r="F21" i="127"/>
  <c r="E21" i="127"/>
  <c r="F19" i="127"/>
  <c r="E19" i="127"/>
  <c r="F3" i="127"/>
  <c r="B2" i="127"/>
  <c r="E23" i="127" l="1"/>
  <c r="F23" i="127"/>
  <c r="B1" i="50" l="1"/>
  <c r="H5" i="1"/>
  <c r="D5" i="1"/>
  <c r="B2" i="125"/>
  <c r="C2" i="122"/>
  <c r="B2" i="1"/>
  <c r="B2" i="26"/>
  <c r="B2" i="24"/>
  <c r="B2" i="106"/>
  <c r="B2" i="18"/>
  <c r="B2" i="23"/>
  <c r="B2" i="17"/>
  <c r="K6" i="50"/>
  <c r="G3" i="125" l="1"/>
  <c r="G2" i="125"/>
  <c r="I7" i="17"/>
  <c r="G104" i="123"/>
  <c r="D50" i="123"/>
  <c r="H7" i="17" s="1"/>
  <c r="N81" i="1" l="1"/>
  <c r="M532" i="50"/>
  <c r="I81" i="1" s="1"/>
  <c r="L532" i="50"/>
  <c r="H81" i="1" s="1"/>
  <c r="K532" i="50"/>
  <c r="I532" i="50"/>
  <c r="F81" i="1" s="1"/>
  <c r="M479" i="50"/>
  <c r="I73" i="1" s="1"/>
  <c r="L479" i="50"/>
  <c r="H73" i="1" s="1"/>
  <c r="K479" i="50"/>
  <c r="I479" i="50"/>
  <c r="F73" i="1" s="1"/>
  <c r="M81" i="1" l="1"/>
  <c r="J81" i="1"/>
  <c r="M73" i="1"/>
  <c r="J73" i="1"/>
  <c r="N73" i="1"/>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C54" i="24"/>
  <c r="C52" i="24"/>
  <c r="C50" i="24"/>
  <c r="C48" i="24"/>
  <c r="C46" i="24"/>
  <c r="C44" i="24"/>
  <c r="N52" i="24"/>
  <c r="J52" i="24" s="1"/>
  <c r="K52" i="24" s="1"/>
  <c r="N50" i="24"/>
  <c r="J50" i="24" s="1"/>
  <c r="K50" i="24" s="1"/>
  <c r="J56" i="23"/>
  <c r="N55" i="24" s="1"/>
  <c r="J55" i="24" s="1"/>
  <c r="K55" i="24" s="1"/>
  <c r="J55" i="23"/>
  <c r="N53" i="24" s="1"/>
  <c r="J53" i="24" s="1"/>
  <c r="K53" i="24" s="1"/>
  <c r="J54" i="23"/>
  <c r="N51" i="24" s="1"/>
  <c r="J51" i="24" s="1"/>
  <c r="K51" i="24" s="1"/>
  <c r="J53" i="23"/>
  <c r="N49" i="24" s="1"/>
  <c r="J49" i="24" s="1"/>
  <c r="K49" i="24" s="1"/>
  <c r="J52" i="23"/>
  <c r="N47" i="24" s="1"/>
  <c r="J47" i="24" s="1"/>
  <c r="K47" i="24" s="1"/>
  <c r="J51" i="23"/>
  <c r="N45" i="24" s="1"/>
  <c r="J45" i="24" s="1"/>
  <c r="K45" i="24" s="1"/>
  <c r="J50" i="23"/>
  <c r="N43" i="24" s="1"/>
  <c r="J43" i="24" s="1"/>
  <c r="K43" i="24" s="1"/>
  <c r="J49" i="23"/>
  <c r="N41" i="24" s="1"/>
  <c r="J41" i="24" s="1"/>
  <c r="K41" i="24" s="1"/>
  <c r="J48" i="23"/>
  <c r="N39" i="24" s="1"/>
  <c r="J39" i="24" s="1"/>
  <c r="K39" i="24" s="1"/>
  <c r="J47" i="23"/>
  <c r="N37" i="24" s="1"/>
  <c r="J37" i="24" s="1"/>
  <c r="K37" i="24" s="1"/>
  <c r="J46" i="23"/>
  <c r="N35" i="24" s="1"/>
  <c r="J35" i="24" s="1"/>
  <c r="K35" i="24" s="1"/>
  <c r="J45" i="23"/>
  <c r="N33" i="24" s="1"/>
  <c r="J33" i="24" s="1"/>
  <c r="K33" i="24" s="1"/>
  <c r="J44" i="23"/>
  <c r="N31" i="24" s="1"/>
  <c r="J31" i="24" s="1"/>
  <c r="K31" i="24" s="1"/>
  <c r="J43" i="23"/>
  <c r="N29" i="24" s="1"/>
  <c r="J29" i="24" s="1"/>
  <c r="K29" i="24" s="1"/>
  <c r="J42" i="23"/>
  <c r="N27" i="24" s="1"/>
  <c r="J27" i="24" s="1"/>
  <c r="K27" i="24" s="1"/>
  <c r="J41" i="23"/>
  <c r="N25" i="24" s="1"/>
  <c r="J25" i="24" s="1"/>
  <c r="K25" i="24" s="1"/>
  <c r="J40" i="23"/>
  <c r="N23" i="24" s="1"/>
  <c r="J23" i="24" s="1"/>
  <c r="K23" i="24" s="1"/>
  <c r="J39" i="23"/>
  <c r="N21" i="24" s="1"/>
  <c r="J21" i="24" s="1"/>
  <c r="K21" i="24" s="1"/>
  <c r="J38" i="23"/>
  <c r="N19" i="24" s="1"/>
  <c r="J19" i="24" s="1"/>
  <c r="K19" i="24" s="1"/>
  <c r="J37" i="23"/>
  <c r="N17" i="24" s="1"/>
  <c r="J17" i="24" s="1"/>
  <c r="K17" i="24" s="1"/>
  <c r="J36" i="23"/>
  <c r="N15" i="24" s="1"/>
  <c r="J15" i="24" s="1"/>
  <c r="K15" i="24" s="1"/>
  <c r="J35" i="23"/>
  <c r="N13" i="24" s="1"/>
  <c r="J13" i="24" s="1"/>
  <c r="K13" i="24" s="1"/>
  <c r="C56" i="23"/>
  <c r="C55" i="23"/>
  <c r="C54" i="23"/>
  <c r="C53" i="23"/>
  <c r="C52" i="23"/>
  <c r="C51" i="23"/>
  <c r="I8" i="18"/>
  <c r="H8" i="18"/>
  <c r="F16" i="18"/>
  <c r="F15" i="18"/>
  <c r="F14" i="18"/>
  <c r="F13" i="18"/>
  <c r="F12" i="18"/>
  <c r="F11" i="18"/>
  <c r="F10" i="18"/>
  <c r="M2" i="1"/>
  <c r="F3" i="26"/>
  <c r="N3" i="24"/>
  <c r="N3" i="106"/>
  <c r="J3" i="18"/>
  <c r="J3" i="23"/>
  <c r="L3" i="17"/>
  <c r="D58" i="123"/>
  <c r="K7" i="17" s="1"/>
  <c r="G93" i="123"/>
  <c r="N54" i="24" l="1"/>
  <c r="J54" i="24" s="1"/>
  <c r="K54" i="24" s="1"/>
  <c r="J57" i="23"/>
  <c r="J12" i="106" l="1"/>
  <c r="G13" i="106"/>
  <c r="J12" i="18"/>
  <c r="K41" i="50"/>
  <c r="F15" i="26" l="1"/>
  <c r="L10" i="17"/>
  <c r="J8" i="23"/>
  <c r="U13" i="18" l="1"/>
  <c r="U12" i="18"/>
  <c r="U14" i="18" l="1"/>
  <c r="M12" i="106" l="1"/>
  <c r="M242" i="50" l="1"/>
  <c r="I42" i="1" s="1"/>
  <c r="L7" i="1" l="1"/>
  <c r="F7" i="26" s="1"/>
  <c r="H7" i="1"/>
  <c r="O262" i="50"/>
  <c r="H29" i="1"/>
  <c r="H33" i="1"/>
  <c r="H49" i="1"/>
  <c r="H50" i="1"/>
  <c r="H51" i="1"/>
  <c r="H58" i="1"/>
  <c r="H70" i="1"/>
  <c r="H71" i="1"/>
  <c r="H72" i="1"/>
  <c r="H76" i="1"/>
  <c r="H77" i="1"/>
  <c r="H80" i="1"/>
  <c r="F7" i="1"/>
  <c r="G21" i="18"/>
  <c r="H21" i="18"/>
  <c r="J27" i="18" s="1"/>
  <c r="I21" i="18"/>
  <c r="J28" i="18" s="1"/>
  <c r="L28" i="17"/>
  <c r="M9" i="106" s="1"/>
  <c r="I9" i="106" s="1"/>
  <c r="J9" i="106" s="1"/>
  <c r="L29" i="17"/>
  <c r="L30" i="17"/>
  <c r="L11" i="17"/>
  <c r="L12" i="17"/>
  <c r="L13" i="17"/>
  <c r="L14" i="17"/>
  <c r="L15" i="17"/>
  <c r="L16" i="17"/>
  <c r="L17" i="17"/>
  <c r="L18" i="17"/>
  <c r="I29" i="1"/>
  <c r="M262" i="50"/>
  <c r="I43" i="1" s="1"/>
  <c r="L262" i="50"/>
  <c r="H43" i="1" s="1"/>
  <c r="K262" i="50"/>
  <c r="I262" i="50"/>
  <c r="F43" i="1" s="1"/>
  <c r="L242" i="50"/>
  <c r="H42" i="1" s="1"/>
  <c r="K242" i="50"/>
  <c r="I242" i="50"/>
  <c r="F42" i="1" s="1"/>
  <c r="M230" i="50"/>
  <c r="I37" i="1" s="1"/>
  <c r="L230" i="50"/>
  <c r="H37" i="1" s="1"/>
  <c r="K230" i="50"/>
  <c r="I230" i="50"/>
  <c r="F37" i="1" s="1"/>
  <c r="K222" i="50"/>
  <c r="L222" i="50"/>
  <c r="H36" i="1" s="1"/>
  <c r="M222" i="50"/>
  <c r="I36" i="1" s="1"/>
  <c r="I222" i="50"/>
  <c r="F36" i="1" s="1"/>
  <c r="M211" i="50"/>
  <c r="I30" i="1" s="1"/>
  <c r="L211" i="50"/>
  <c r="H30" i="1" s="1"/>
  <c r="K211" i="50"/>
  <c r="I211" i="50"/>
  <c r="F30" i="1" s="1"/>
  <c r="M185" i="50"/>
  <c r="I28" i="1" s="1"/>
  <c r="L185" i="50"/>
  <c r="H28" i="1" s="1"/>
  <c r="K185" i="50"/>
  <c r="I185" i="50"/>
  <c r="I41" i="50"/>
  <c r="F11" i="1" s="1"/>
  <c r="O510" i="50"/>
  <c r="L79" i="1" s="1"/>
  <c r="M510" i="50"/>
  <c r="I79" i="1" s="1"/>
  <c r="L510" i="50"/>
  <c r="H79" i="1" s="1"/>
  <c r="K510" i="50"/>
  <c r="I510" i="50"/>
  <c r="F79" i="1" s="1"/>
  <c r="O498" i="50"/>
  <c r="L78" i="1" s="1"/>
  <c r="N78" i="1" s="1"/>
  <c r="M498" i="50"/>
  <c r="I78" i="1" s="1"/>
  <c r="L498" i="50"/>
  <c r="H78" i="1" s="1"/>
  <c r="K498" i="50"/>
  <c r="I498" i="50"/>
  <c r="F78" i="1" s="1"/>
  <c r="O456" i="50"/>
  <c r="L68" i="1" s="1"/>
  <c r="M456" i="50"/>
  <c r="I68" i="1" s="1"/>
  <c r="L456" i="50"/>
  <c r="H68" i="1" s="1"/>
  <c r="K456" i="50"/>
  <c r="I456" i="50"/>
  <c r="F68" i="1" s="1"/>
  <c r="O448" i="50"/>
  <c r="L67" i="1" s="1"/>
  <c r="N67" i="1" s="1"/>
  <c r="M448" i="50"/>
  <c r="I67" i="1" s="1"/>
  <c r="L448" i="50"/>
  <c r="H67" i="1" s="1"/>
  <c r="K448" i="50"/>
  <c r="I448" i="50"/>
  <c r="F67" i="1" s="1"/>
  <c r="O437" i="50"/>
  <c r="L69" i="1" s="1"/>
  <c r="M437" i="50"/>
  <c r="I69" i="1" s="1"/>
  <c r="L437" i="50"/>
  <c r="H69" i="1" s="1"/>
  <c r="K437" i="50"/>
  <c r="I437" i="50"/>
  <c r="F69" i="1" s="1"/>
  <c r="K429" i="50"/>
  <c r="I429" i="50"/>
  <c r="F66" i="1" s="1"/>
  <c r="O401" i="50"/>
  <c r="L57" i="1" s="1"/>
  <c r="M401" i="50"/>
  <c r="I57" i="1" s="1"/>
  <c r="L401" i="50"/>
  <c r="H57" i="1" s="1"/>
  <c r="K401" i="50"/>
  <c r="I401" i="50"/>
  <c r="O387" i="50"/>
  <c r="L56" i="1" s="1"/>
  <c r="N56" i="1" s="1"/>
  <c r="M387" i="50"/>
  <c r="L387" i="50"/>
  <c r="H56" i="1" s="1"/>
  <c r="K387" i="50"/>
  <c r="I387" i="50"/>
  <c r="F56" i="1" s="1"/>
  <c r="O376" i="50"/>
  <c r="L55" i="1" s="1"/>
  <c r="M376" i="50"/>
  <c r="I55" i="1" s="1"/>
  <c r="L376" i="50"/>
  <c r="H55" i="1" s="1"/>
  <c r="K376" i="50"/>
  <c r="I376" i="50"/>
  <c r="F55" i="1" s="1"/>
  <c r="O364" i="50"/>
  <c r="L54" i="1" s="1"/>
  <c r="N54" i="1" s="1"/>
  <c r="M364" i="50"/>
  <c r="I54" i="1" s="1"/>
  <c r="L364" i="50"/>
  <c r="H54" i="1" s="1"/>
  <c r="K364" i="50"/>
  <c r="I364" i="50"/>
  <c r="F54" i="1" s="1"/>
  <c r="O344" i="50"/>
  <c r="L53" i="1" s="1"/>
  <c r="N53" i="1" s="1"/>
  <c r="M344" i="50"/>
  <c r="I53" i="1" s="1"/>
  <c r="L344" i="50"/>
  <c r="H53" i="1" s="1"/>
  <c r="K344" i="50"/>
  <c r="I344" i="50"/>
  <c r="F53" i="1" s="1"/>
  <c r="O333" i="50"/>
  <c r="L52" i="1" s="1"/>
  <c r="N52" i="1" s="1"/>
  <c r="M333" i="50"/>
  <c r="I52" i="1" s="1"/>
  <c r="L333" i="50"/>
  <c r="H52" i="1" s="1"/>
  <c r="K333" i="50"/>
  <c r="I333" i="50"/>
  <c r="F52" i="1" s="1"/>
  <c r="O312" i="50"/>
  <c r="L48" i="1" s="1"/>
  <c r="M312" i="50"/>
  <c r="I48" i="1" s="1"/>
  <c r="L312" i="50"/>
  <c r="H48" i="1" s="1"/>
  <c r="K312" i="50"/>
  <c r="I312" i="50"/>
  <c r="F48" i="1" s="1"/>
  <c r="O307" i="50"/>
  <c r="L47" i="1" s="1"/>
  <c r="M307" i="50"/>
  <c r="I47" i="1" s="1"/>
  <c r="L307" i="50"/>
  <c r="H47" i="1" s="1"/>
  <c r="K307" i="50"/>
  <c r="I307" i="50"/>
  <c r="F47" i="1" s="1"/>
  <c r="O293" i="50"/>
  <c r="L46" i="1" s="1"/>
  <c r="N46" i="1" s="1"/>
  <c r="M293" i="50"/>
  <c r="I46" i="1" s="1"/>
  <c r="L293" i="50"/>
  <c r="H46" i="1" s="1"/>
  <c r="K293" i="50"/>
  <c r="I293" i="50"/>
  <c r="F46" i="1" s="1"/>
  <c r="O283" i="50"/>
  <c r="L45" i="1" s="1"/>
  <c r="M283" i="50"/>
  <c r="I45" i="1" s="1"/>
  <c r="L283" i="50"/>
  <c r="H45" i="1" s="1"/>
  <c r="K283" i="50"/>
  <c r="I283" i="50"/>
  <c r="F45" i="1" s="1"/>
  <c r="O273" i="50"/>
  <c r="L44" i="1" s="1"/>
  <c r="M273" i="50"/>
  <c r="I44" i="1" s="1"/>
  <c r="L273" i="50"/>
  <c r="H44" i="1" s="1"/>
  <c r="K273" i="50"/>
  <c r="I273" i="50"/>
  <c r="F44" i="1" s="1"/>
  <c r="M237" i="50"/>
  <c r="I38" i="1" s="1"/>
  <c r="L237" i="50"/>
  <c r="H38" i="1" s="1"/>
  <c r="K237" i="50"/>
  <c r="I237" i="50"/>
  <c r="F38" i="1" s="1"/>
  <c r="O172" i="50"/>
  <c r="L21" i="1" s="1"/>
  <c r="N21" i="1" s="1"/>
  <c r="M172" i="50"/>
  <c r="I21" i="1" s="1"/>
  <c r="L172" i="50"/>
  <c r="H21" i="1" s="1"/>
  <c r="K172" i="50"/>
  <c r="I172" i="50"/>
  <c r="F21" i="1" s="1"/>
  <c r="O154" i="50"/>
  <c r="L20" i="1" s="1"/>
  <c r="M154" i="50"/>
  <c r="I20" i="1" s="1"/>
  <c r="L154" i="50"/>
  <c r="H20" i="1" s="1"/>
  <c r="K154" i="50"/>
  <c r="I154" i="50"/>
  <c r="F20" i="1" s="1"/>
  <c r="O142" i="50"/>
  <c r="L19" i="1" s="1"/>
  <c r="M142" i="50"/>
  <c r="I19" i="1" s="1"/>
  <c r="L142" i="50"/>
  <c r="H19" i="1" s="1"/>
  <c r="K142" i="50"/>
  <c r="I142" i="50"/>
  <c r="F19" i="1" s="1"/>
  <c r="O121" i="50"/>
  <c r="L18" i="1" s="1"/>
  <c r="N18" i="1" s="1"/>
  <c r="M121" i="50"/>
  <c r="L121" i="50"/>
  <c r="H18" i="1" s="1"/>
  <c r="K121" i="50"/>
  <c r="I121" i="50"/>
  <c r="O109" i="50"/>
  <c r="L17" i="1" s="1"/>
  <c r="N17" i="1" s="1"/>
  <c r="M109" i="50"/>
  <c r="I17" i="1" s="1"/>
  <c r="L109" i="50"/>
  <c r="H17" i="1" s="1"/>
  <c r="K109" i="50"/>
  <c r="I109" i="50"/>
  <c r="F17" i="1" s="1"/>
  <c r="O95" i="50"/>
  <c r="L16" i="1" s="1"/>
  <c r="M95" i="50"/>
  <c r="I16" i="1" s="1"/>
  <c r="L95" i="50"/>
  <c r="H16" i="1" s="1"/>
  <c r="K95" i="50"/>
  <c r="I95" i="50"/>
  <c r="F16" i="1" s="1"/>
  <c r="O86" i="50"/>
  <c r="L15" i="1" s="1"/>
  <c r="N15" i="1" s="1"/>
  <c r="M86" i="50"/>
  <c r="I15" i="1" s="1"/>
  <c r="L86" i="50"/>
  <c r="H15" i="1" s="1"/>
  <c r="K86" i="50"/>
  <c r="I86" i="50"/>
  <c r="F15" i="1" s="1"/>
  <c r="O77" i="50"/>
  <c r="L14" i="1" s="1"/>
  <c r="N14" i="1" s="1"/>
  <c r="M77" i="50"/>
  <c r="I14" i="1" s="1"/>
  <c r="L77" i="50"/>
  <c r="H14" i="1" s="1"/>
  <c r="K77" i="50"/>
  <c r="I77" i="50"/>
  <c r="F14" i="1" s="1"/>
  <c r="O66" i="50"/>
  <c r="L13" i="1" s="1"/>
  <c r="N13" i="1" s="1"/>
  <c r="M66" i="50"/>
  <c r="I13" i="1" s="1"/>
  <c r="L66" i="50"/>
  <c r="H13" i="1" s="1"/>
  <c r="K66" i="50"/>
  <c r="I66" i="50"/>
  <c r="F13" i="1" s="1"/>
  <c r="O55" i="50"/>
  <c r="L12" i="1" s="1"/>
  <c r="N12" i="1" s="1"/>
  <c r="M55" i="50"/>
  <c r="I12" i="1" s="1"/>
  <c r="I55" i="50"/>
  <c r="F12" i="1" s="1"/>
  <c r="J62" i="24"/>
  <c r="J63" i="24"/>
  <c r="L43" i="1"/>
  <c r="N43" i="1" s="1"/>
  <c r="L49" i="1"/>
  <c r="L50" i="1"/>
  <c r="N50" i="1" s="1"/>
  <c r="L51" i="1"/>
  <c r="N51" i="1" s="1"/>
  <c r="O429" i="50"/>
  <c r="L66" i="1" s="1"/>
  <c r="L70" i="1"/>
  <c r="N70" i="1" s="1"/>
  <c r="L71" i="1"/>
  <c r="N71" i="1" s="1"/>
  <c r="L72" i="1"/>
  <c r="N72" i="1" s="1"/>
  <c r="L76" i="1"/>
  <c r="N76" i="1" s="1"/>
  <c r="L77" i="1"/>
  <c r="N77" i="1" s="1"/>
  <c r="L80" i="1"/>
  <c r="N80" i="1" s="1"/>
  <c r="J26" i="23"/>
  <c r="M429" i="50"/>
  <c r="I66" i="1" s="1"/>
  <c r="J10" i="18"/>
  <c r="I70" i="1"/>
  <c r="I71" i="1"/>
  <c r="I72" i="1"/>
  <c r="I76" i="1"/>
  <c r="I77" i="1"/>
  <c r="I80" i="1"/>
  <c r="L429" i="50"/>
  <c r="H66" i="1" s="1"/>
  <c r="F28" i="1"/>
  <c r="F29" i="1"/>
  <c r="I33" i="1"/>
  <c r="I49" i="1"/>
  <c r="I50" i="1"/>
  <c r="I51" i="1"/>
  <c r="I56" i="1"/>
  <c r="I58" i="1"/>
  <c r="M41" i="50"/>
  <c r="O41" i="50"/>
  <c r="L11" i="1" s="1"/>
  <c r="I18" i="1"/>
  <c r="F80" i="1"/>
  <c r="F77" i="1"/>
  <c r="F76" i="1"/>
  <c r="F72" i="1"/>
  <c r="F71" i="1"/>
  <c r="F70" i="1"/>
  <c r="F58" i="1"/>
  <c r="F57" i="1"/>
  <c r="F51" i="1"/>
  <c r="F50" i="1"/>
  <c r="F49" i="1"/>
  <c r="F18" i="1"/>
  <c r="L55" i="50"/>
  <c r="H12" i="1" s="1"/>
  <c r="K55" i="50"/>
  <c r="L41" i="50"/>
  <c r="H11" i="1" s="1"/>
  <c r="J13" i="18"/>
  <c r="E379" i="50"/>
  <c r="E380" i="50"/>
  <c r="E381" i="50"/>
  <c r="E382" i="50"/>
  <c r="E383" i="50"/>
  <c r="E384" i="50"/>
  <c r="E385" i="50"/>
  <c r="E378" i="50"/>
  <c r="E360" i="50"/>
  <c r="E361" i="50"/>
  <c r="E362" i="50"/>
  <c r="E363" i="50"/>
  <c r="E359" i="50"/>
  <c r="J11" i="18"/>
  <c r="J14" i="18"/>
  <c r="J15" i="18"/>
  <c r="J16" i="18"/>
  <c r="J17" i="18"/>
  <c r="J18" i="18"/>
  <c r="J19" i="18"/>
  <c r="J24" i="23"/>
  <c r="J25" i="23"/>
  <c r="J27" i="23"/>
  <c r="N46" i="24" s="1"/>
  <c r="J46" i="24" s="1"/>
  <c r="K46" i="24" s="1"/>
  <c r="J28" i="23"/>
  <c r="J29" i="23"/>
  <c r="N48" i="24" s="1"/>
  <c r="J48" i="24" s="1"/>
  <c r="K48" i="24" s="1"/>
  <c r="F2" i="26"/>
  <c r="N2" i="24"/>
  <c r="N2" i="106"/>
  <c r="J2" i="18"/>
  <c r="J2" i="23"/>
  <c r="J9" i="23"/>
  <c r="J10" i="23"/>
  <c r="J11" i="23"/>
  <c r="J12" i="23"/>
  <c r="J13" i="23"/>
  <c r="J14" i="23"/>
  <c r="N24" i="24" s="1"/>
  <c r="J24" i="24" s="1"/>
  <c r="K24" i="24" s="1"/>
  <c r="J15" i="23"/>
  <c r="J16" i="23"/>
  <c r="N28" i="24" s="1"/>
  <c r="J28" i="24" s="1"/>
  <c r="K28" i="24" s="1"/>
  <c r="J17" i="23"/>
  <c r="J18" i="23"/>
  <c r="J19" i="23"/>
  <c r="J20" i="23"/>
  <c r="J21" i="23"/>
  <c r="J22" i="23"/>
  <c r="N40" i="24" s="1"/>
  <c r="J40" i="24" s="1"/>
  <c r="K40" i="24" s="1"/>
  <c r="J23" i="23"/>
  <c r="L42" i="1"/>
  <c r="L19" i="17"/>
  <c r="E386" i="50"/>
  <c r="E348" i="50"/>
  <c r="F526" i="50"/>
  <c r="E526" i="50"/>
  <c r="C22" i="106"/>
  <c r="B22" i="106"/>
  <c r="F33" i="1"/>
  <c r="F531" i="50"/>
  <c r="E531" i="50"/>
  <c r="F530" i="50"/>
  <c r="E530" i="50"/>
  <c r="F529" i="50"/>
  <c r="E529" i="50"/>
  <c r="F528" i="50"/>
  <c r="E528" i="50"/>
  <c r="F527" i="50"/>
  <c r="E527" i="50"/>
  <c r="F525" i="50"/>
  <c r="E525" i="50"/>
  <c r="F524" i="50"/>
  <c r="E524" i="50"/>
  <c r="F523" i="50"/>
  <c r="E523" i="50"/>
  <c r="F522" i="50"/>
  <c r="E522" i="50"/>
  <c r="F521" i="50"/>
  <c r="E521" i="50"/>
  <c r="F520" i="50"/>
  <c r="E520" i="50"/>
  <c r="F519" i="50"/>
  <c r="E519" i="50"/>
  <c r="F518" i="50"/>
  <c r="E518" i="50"/>
  <c r="F517" i="50"/>
  <c r="E517" i="50"/>
  <c r="E516" i="50"/>
  <c r="E515" i="50"/>
  <c r="F516" i="50"/>
  <c r="F515" i="50"/>
  <c r="E358" i="50"/>
  <c r="E357" i="50"/>
  <c r="E356" i="50"/>
  <c r="E355" i="50"/>
  <c r="E354" i="50"/>
  <c r="E353" i="50"/>
  <c r="E352" i="50"/>
  <c r="E351" i="50"/>
  <c r="E350" i="50"/>
  <c r="E349" i="50"/>
  <c r="E347" i="50"/>
  <c r="E346" i="50"/>
  <c r="C13" i="26"/>
  <c r="B13" i="26"/>
  <c r="B12" i="26"/>
  <c r="C66" i="24"/>
  <c r="B66" i="24"/>
  <c r="C65" i="24"/>
  <c r="B65" i="24"/>
  <c r="C64" i="24"/>
  <c r="B64" i="24"/>
  <c r="C63" i="24"/>
  <c r="B63" i="24"/>
  <c r="C62" i="24"/>
  <c r="B62" i="24"/>
  <c r="F11" i="106"/>
  <c r="F10" i="106"/>
  <c r="F9" i="106"/>
  <c r="B11" i="106"/>
  <c r="B10" i="106"/>
  <c r="B9" i="106"/>
  <c r="C25" i="106"/>
  <c r="B25" i="106"/>
  <c r="B24" i="106"/>
  <c r="C23" i="106"/>
  <c r="B23" i="106"/>
  <c r="C21" i="106"/>
  <c r="B21" i="106"/>
  <c r="C20" i="106"/>
  <c r="B20" i="106"/>
  <c r="N13" i="106"/>
  <c r="L13" i="106"/>
  <c r="H13" i="106"/>
  <c r="C29" i="18"/>
  <c r="B29" i="18"/>
  <c r="C28" i="18"/>
  <c r="B28" i="18"/>
  <c r="C27" i="18"/>
  <c r="B27" i="18"/>
  <c r="B50" i="23"/>
  <c r="B49" i="23"/>
  <c r="B48" i="23"/>
  <c r="B47" i="23"/>
  <c r="B46" i="23"/>
  <c r="B45" i="23"/>
  <c r="B44" i="23"/>
  <c r="B43" i="23"/>
  <c r="B42" i="23"/>
  <c r="B41" i="23"/>
  <c r="B40" i="23"/>
  <c r="B39" i="23"/>
  <c r="B38" i="23"/>
  <c r="B37" i="23"/>
  <c r="B36" i="23"/>
  <c r="B35" i="23"/>
  <c r="B30" i="17"/>
  <c r="B29" i="17"/>
  <c r="B28" i="17"/>
  <c r="B11" i="17"/>
  <c r="B16" i="17"/>
  <c r="B14" i="17"/>
  <c r="B13" i="17"/>
  <c r="B19" i="17"/>
  <c r="B18" i="17"/>
  <c r="B17" i="17"/>
  <c r="B15" i="17"/>
  <c r="B12" i="17"/>
  <c r="B10" i="17"/>
  <c r="C9" i="26"/>
  <c r="B11" i="26"/>
  <c r="I11" i="1" l="1"/>
  <c r="F6" i="125"/>
  <c r="F8" i="125" s="1"/>
  <c r="J49" i="1"/>
  <c r="H83" i="1"/>
  <c r="F83" i="1"/>
  <c r="I83" i="1"/>
  <c r="L93" i="1" s="1"/>
  <c r="L83" i="1"/>
  <c r="L104" i="1" s="1"/>
  <c r="C14" i="24"/>
  <c r="C36" i="23"/>
  <c r="C24" i="24"/>
  <c r="C41" i="23"/>
  <c r="C32" i="24"/>
  <c r="C45" i="23"/>
  <c r="C40" i="24"/>
  <c r="C49" i="23"/>
  <c r="C16" i="24"/>
  <c r="C37" i="23"/>
  <c r="C26" i="24"/>
  <c r="C42" i="23"/>
  <c r="C34" i="24"/>
  <c r="C46" i="23"/>
  <c r="C42" i="24"/>
  <c r="C50" i="23"/>
  <c r="C18" i="24"/>
  <c r="C38" i="23"/>
  <c r="C12" i="24"/>
  <c r="C35" i="23"/>
  <c r="C20" i="24"/>
  <c r="C39" i="23"/>
  <c r="C28" i="24"/>
  <c r="C43" i="23"/>
  <c r="C36" i="24"/>
  <c r="C47" i="23"/>
  <c r="C22" i="24"/>
  <c r="C40" i="23"/>
  <c r="C30" i="24"/>
  <c r="C44" i="23"/>
  <c r="C38" i="24"/>
  <c r="C48" i="23"/>
  <c r="M11" i="106"/>
  <c r="I11" i="106" s="1"/>
  <c r="J11" i="106" s="1"/>
  <c r="M10" i="106"/>
  <c r="I10" i="106" s="1"/>
  <c r="L22" i="17"/>
  <c r="L28" i="1" s="1"/>
  <c r="M28" i="1" s="1"/>
  <c r="N11" i="1"/>
  <c r="M11" i="1"/>
  <c r="J66" i="1"/>
  <c r="J11" i="1"/>
  <c r="N42" i="24"/>
  <c r="J42" i="24" s="1"/>
  <c r="K42" i="24" s="1"/>
  <c r="N36" i="24"/>
  <c r="J36" i="24" s="1"/>
  <c r="K36" i="24" s="1"/>
  <c r="N16" i="24"/>
  <c r="J16" i="24" s="1"/>
  <c r="K16" i="24" s="1"/>
  <c r="N34" i="24"/>
  <c r="J34" i="24" s="1"/>
  <c r="K34" i="24" s="1"/>
  <c r="N22" i="24"/>
  <c r="J22" i="24" s="1"/>
  <c r="K22" i="24" s="1"/>
  <c r="J30" i="23"/>
  <c r="J59" i="23" s="1"/>
  <c r="N14" i="24"/>
  <c r="J14" i="24" s="1"/>
  <c r="K14" i="24" s="1"/>
  <c r="N12" i="24"/>
  <c r="J12" i="24" s="1"/>
  <c r="K12" i="24" s="1"/>
  <c r="N32" i="24"/>
  <c r="J32" i="24" s="1"/>
  <c r="K32" i="24" s="1"/>
  <c r="N26" i="24"/>
  <c r="J26" i="24" s="1"/>
  <c r="K26" i="24" s="1"/>
  <c r="N20" i="24"/>
  <c r="J20" i="24" s="1"/>
  <c r="K20" i="24" s="1"/>
  <c r="N38" i="24"/>
  <c r="J38" i="24" s="1"/>
  <c r="K38" i="24" s="1"/>
  <c r="N30" i="24"/>
  <c r="J30" i="24" s="1"/>
  <c r="K30" i="24" s="1"/>
  <c r="N18" i="24"/>
  <c r="J18" i="24" s="1"/>
  <c r="K18" i="24" s="1"/>
  <c r="N44" i="24"/>
  <c r="J44" i="24" s="1"/>
  <c r="K44" i="24" s="1"/>
  <c r="J21" i="18"/>
  <c r="J31" i="18"/>
  <c r="L36" i="1" s="1"/>
  <c r="L32" i="17"/>
  <c r="J38" i="1"/>
  <c r="J71" i="1"/>
  <c r="M56" i="1"/>
  <c r="J48" i="1"/>
  <c r="J77" i="1"/>
  <c r="J70" i="1"/>
  <c r="M80" i="1"/>
  <c r="M42" i="1"/>
  <c r="M51" i="1"/>
  <c r="J13" i="1"/>
  <c r="J44" i="1"/>
  <c r="N42" i="1"/>
  <c r="M50" i="1"/>
  <c r="J52" i="1"/>
  <c r="J58" i="1"/>
  <c r="J47" i="1"/>
  <c r="J37" i="1"/>
  <c r="M49" i="1"/>
  <c r="J16" i="1"/>
  <c r="J17" i="1"/>
  <c r="M19" i="1"/>
  <c r="J45" i="1"/>
  <c r="J46" i="1"/>
  <c r="J67" i="1"/>
  <c r="J29" i="1"/>
  <c r="J30" i="1"/>
  <c r="M79" i="1"/>
  <c r="J56" i="1"/>
  <c r="J36" i="1"/>
  <c r="J76" i="1"/>
  <c r="J80" i="1"/>
  <c r="M43" i="1"/>
  <c r="J79" i="1"/>
  <c r="H31" i="1"/>
  <c r="J43" i="1"/>
  <c r="J72" i="1"/>
  <c r="J33" i="1"/>
  <c r="M17" i="1"/>
  <c r="M77" i="1"/>
  <c r="M69" i="1"/>
  <c r="M48" i="1"/>
  <c r="J12" i="1"/>
  <c r="J15" i="1"/>
  <c r="J18" i="1"/>
  <c r="J54" i="1"/>
  <c r="J55" i="1"/>
  <c r="N66" i="1"/>
  <c r="M66" i="1"/>
  <c r="H23" i="1"/>
  <c r="N68" i="1"/>
  <c r="M68" i="1"/>
  <c r="H39" i="1"/>
  <c r="M44" i="1"/>
  <c r="N44" i="1"/>
  <c r="M13" i="1"/>
  <c r="N69" i="1"/>
  <c r="N19" i="1"/>
  <c r="N49" i="1"/>
  <c r="M16" i="1"/>
  <c r="M78" i="1"/>
  <c r="J51" i="1"/>
  <c r="N79" i="1"/>
  <c r="N48" i="1"/>
  <c r="F31" i="1"/>
  <c r="M71" i="1"/>
  <c r="M55" i="1"/>
  <c r="M45" i="1"/>
  <c r="J19" i="1"/>
  <c r="F23" i="1"/>
  <c r="M20" i="1"/>
  <c r="M21" i="1"/>
  <c r="M47" i="1"/>
  <c r="M57" i="1"/>
  <c r="J68" i="1"/>
  <c r="I31" i="1"/>
  <c r="J42" i="1"/>
  <c r="J57" i="1"/>
  <c r="M46" i="1"/>
  <c r="I39" i="1"/>
  <c r="M76" i="1"/>
  <c r="J20" i="1"/>
  <c r="J78" i="1"/>
  <c r="J50" i="1"/>
  <c r="N16" i="1"/>
  <c r="F39" i="1"/>
  <c r="M72" i="1"/>
  <c r="M70" i="1"/>
  <c r="J14" i="1"/>
  <c r="M18" i="1"/>
  <c r="M54" i="1"/>
  <c r="J69" i="1"/>
  <c r="M67" i="1"/>
  <c r="M15" i="1"/>
  <c r="L23" i="1"/>
  <c r="I23" i="1"/>
  <c r="N20" i="1"/>
  <c r="J28" i="1"/>
  <c r="N57" i="1"/>
  <c r="N45" i="1"/>
  <c r="N55" i="1"/>
  <c r="N47" i="1"/>
  <c r="M14" i="1"/>
  <c r="J21" i="1"/>
  <c r="M12" i="1"/>
  <c r="J53" i="1"/>
  <c r="M53" i="1"/>
  <c r="M52" i="1"/>
  <c r="F9" i="125" l="1"/>
  <c r="F10" i="125" s="1"/>
  <c r="O403" i="50" s="1"/>
  <c r="L58" i="1" s="1"/>
  <c r="H6" i="24"/>
  <c r="N6" i="24" s="1"/>
  <c r="L33" i="1" s="1"/>
  <c r="M33" i="1" s="1"/>
  <c r="L30" i="1"/>
  <c r="I65" i="24"/>
  <c r="N65" i="24" s="1"/>
  <c r="I63" i="24"/>
  <c r="N63" i="24" s="1"/>
  <c r="I62" i="24"/>
  <c r="N62" i="24" s="1"/>
  <c r="J83" i="1"/>
  <c r="M83" i="1"/>
  <c r="M13" i="106"/>
  <c r="J10" i="106"/>
  <c r="J13" i="106" s="1"/>
  <c r="I13" i="106"/>
  <c r="K57" i="24"/>
  <c r="I64" i="24" s="1"/>
  <c r="N64" i="24" s="1"/>
  <c r="J23" i="1"/>
  <c r="F60" i="1"/>
  <c r="F62" i="1" s="1"/>
  <c r="F85" i="1" s="1"/>
  <c r="N28" i="1"/>
  <c r="M36" i="1"/>
  <c r="N36" i="1" s="1"/>
  <c r="G23" i="106"/>
  <c r="N23" i="106" s="1"/>
  <c r="L29" i="1"/>
  <c r="G21" i="106"/>
  <c r="N21" i="106" s="1"/>
  <c r="G20" i="106"/>
  <c r="N20" i="106" s="1"/>
  <c r="J31" i="1"/>
  <c r="J39" i="1"/>
  <c r="H60" i="1"/>
  <c r="H62" i="1" s="1"/>
  <c r="H85" i="1" s="1"/>
  <c r="I60" i="1"/>
  <c r="I62" i="1" s="1"/>
  <c r="M23" i="1"/>
  <c r="N58" i="1" l="1"/>
  <c r="M58" i="1"/>
  <c r="I85" i="1"/>
  <c r="L92" i="1"/>
  <c r="L101" i="1" s="1"/>
  <c r="M30" i="1"/>
  <c r="L31" i="1"/>
  <c r="N33" i="1"/>
  <c r="N68" i="24"/>
  <c r="L38" i="1" s="1"/>
  <c r="N30" i="1"/>
  <c r="M29" i="1"/>
  <c r="J60" i="1"/>
  <c r="J62" i="1" s="1"/>
  <c r="J85" i="1" s="1"/>
  <c r="M38" i="1" l="1"/>
  <c r="N38" i="1" s="1"/>
  <c r="M31" i="1"/>
  <c r="N29" i="1"/>
  <c r="G22" i="106" l="1"/>
  <c r="N22" i="106" s="1"/>
  <c r="N27" i="106" s="1"/>
  <c r="L37" i="1" s="1"/>
  <c r="M37" i="1" l="1"/>
  <c r="M39" i="1" s="1"/>
  <c r="M60" i="1" s="1"/>
  <c r="M62" i="1" s="1"/>
  <c r="M85" i="1" s="1"/>
  <c r="L39" i="1"/>
  <c r="L60" i="1" s="1"/>
  <c r="L62" i="1" s="1"/>
  <c r="L103" i="1" s="1"/>
  <c r="L111" i="1" s="1"/>
  <c r="E11" i="122" l="1"/>
  <c r="N37" i="1"/>
  <c r="L85" i="1"/>
  <c r="E12" i="1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 Fisher</author>
  </authors>
  <commentList>
    <comment ref="G10" authorId="0" shapeId="0" xr:uid="{00000000-0006-0000-0600-000001000000}">
      <text>
        <r>
          <rPr>
            <b/>
            <sz val="8"/>
            <color indexed="81"/>
            <rFont val="Tahoma"/>
            <family val="2"/>
          </rPr>
          <t>M Fisher:</t>
        </r>
        <r>
          <rPr>
            <sz val="8"/>
            <color indexed="81"/>
            <rFont val="Tahoma"/>
            <family val="2"/>
          </rPr>
          <t xml:space="preserve">
Please enter the amounts from the </t>
        </r>
        <r>
          <rPr>
            <u/>
            <sz val="8"/>
            <color indexed="81"/>
            <rFont val="Tahoma"/>
            <family val="2"/>
          </rPr>
          <t xml:space="preserve">PT1002 - Proation Table for Employee Benefits </t>
        </r>
        <r>
          <rPr>
            <sz val="8"/>
            <color indexed="81"/>
            <rFont val="Tahoma"/>
            <family val="2"/>
          </rPr>
          <t>(not from the PT109 - 
Group Benefit Plans Premium Rate Sheet).  Health, dental, and life insurance is projected to increase 15% on Jan 01, 20010.  This increase is already factored 
into this
 budget template.</t>
        </r>
      </text>
    </comment>
  </commentList>
</comments>
</file>

<file path=xl/sharedStrings.xml><?xml version="1.0" encoding="utf-8"?>
<sst xmlns="http://schemas.openxmlformats.org/spreadsheetml/2006/main" count="1382" uniqueCount="678">
  <si>
    <t>Endowment Earnings &lt;Losses&gt;</t>
  </si>
  <si>
    <t>Capital Fund Drive</t>
  </si>
  <si>
    <t>Designated Gifts</t>
  </si>
  <si>
    <t>Sale of Surplus Property</t>
  </si>
  <si>
    <t>Interest Expense</t>
  </si>
  <si>
    <t>Capital Expenditures</t>
  </si>
  <si>
    <t>Automobile</t>
  </si>
  <si>
    <t>Equipment &amp; Furniture</t>
  </si>
  <si>
    <t>Buildings, Improvements, Land</t>
  </si>
  <si>
    <t>Grounds Improvements</t>
  </si>
  <si>
    <t>Parent Parish Receipts</t>
  </si>
  <si>
    <t>(Campaign Name)</t>
  </si>
  <si>
    <t>Received from Pledges</t>
  </si>
  <si>
    <t>Memorials &amp; Donations</t>
  </si>
  <si>
    <t>Building Fund Donations</t>
  </si>
  <si>
    <t>Parish Improvements Fund</t>
  </si>
  <si>
    <t>Cemetery Income</t>
  </si>
  <si>
    <t>Diocesan &amp; Special Collections</t>
  </si>
  <si>
    <t>Food Bowl</t>
  </si>
  <si>
    <t>Visiting Missionary</t>
  </si>
  <si>
    <t>Holy Father</t>
  </si>
  <si>
    <t>Disaster Relief</t>
  </si>
  <si>
    <t>Combined Collection</t>
  </si>
  <si>
    <t>Parent Parish Payments</t>
  </si>
  <si>
    <t>Consultant Fees</t>
  </si>
  <si>
    <t>Campaign Postage</t>
  </si>
  <si>
    <t>PPBF Payments to Diocese</t>
  </si>
  <si>
    <t>Capital Projects FBO School</t>
  </si>
  <si>
    <t>Total Salary</t>
  </si>
  <si>
    <t>Religious salaries</t>
  </si>
  <si>
    <t>Total Religious Salaries</t>
  </si>
  <si>
    <t>Total Clergy Employee Benefits - Detail</t>
  </si>
  <si>
    <t>Total Religious Employee Benefits</t>
  </si>
  <si>
    <t>Total Religious Employee Insurance - Detail</t>
  </si>
  <si>
    <t xml:space="preserve">Contact Person:  </t>
  </si>
  <si>
    <t>Non-Operating Income</t>
  </si>
  <si>
    <t>Total Interest &amp; Dividends</t>
  </si>
  <si>
    <t>Total Bequests &amp; Special Receipts</t>
  </si>
  <si>
    <t>Total Parent Parish Receipts</t>
  </si>
  <si>
    <t>Total Capital Fund Drive</t>
  </si>
  <si>
    <t>Total Designated Gifts</t>
  </si>
  <si>
    <t>Total Sale of Surplus Property</t>
  </si>
  <si>
    <t>Total Cemetery Income</t>
  </si>
  <si>
    <t>Non-Operating Expense</t>
  </si>
  <si>
    <t>Total Interest Expense</t>
  </si>
  <si>
    <t>Total Parent Parish Payments</t>
  </si>
  <si>
    <t>Cemetery Expense</t>
  </si>
  <si>
    <t>NON-OPERATING INCOME &amp; EXPENSE</t>
  </si>
  <si>
    <t>TOTAL NON-OP INCOME &amp; EXPENSE</t>
  </si>
  <si>
    <t>NET INCOME</t>
  </si>
  <si>
    <t>Office Expense</t>
  </si>
  <si>
    <t>Operating Expenses</t>
  </si>
  <si>
    <t>Religious</t>
  </si>
  <si>
    <t>Lay</t>
  </si>
  <si>
    <t>Total Salaries &amp; Wages</t>
  </si>
  <si>
    <t>Seminarian Support</t>
  </si>
  <si>
    <t>Tier I Priest's Offeringss</t>
  </si>
  <si>
    <t>Priests</t>
  </si>
  <si>
    <t>Priest's Salaries</t>
  </si>
  <si>
    <t>Priest's Employee Benefits</t>
  </si>
  <si>
    <t>Total Priest's Employee Benefits</t>
  </si>
  <si>
    <t>Pastor / Parochial Administrator</t>
  </si>
  <si>
    <t>Mass Offerings</t>
  </si>
  <si>
    <t>Misc Activities &amp; Events</t>
  </si>
  <si>
    <t>Annual Catholic Appeal Rebate</t>
  </si>
  <si>
    <t>Extra (Supply) Priests</t>
  </si>
  <si>
    <t>Parish Center / Office</t>
  </si>
  <si>
    <t>Donations</t>
  </si>
  <si>
    <t>Priest's Retreats &amp; Continuing Ed</t>
  </si>
  <si>
    <t>Holy Land</t>
  </si>
  <si>
    <t>World Mission Sunday</t>
  </si>
  <si>
    <t>Catholic Relief Services</t>
  </si>
  <si>
    <t>Catholic Home Missions</t>
  </si>
  <si>
    <t>Church in Latin America</t>
  </si>
  <si>
    <t>Catholic Communications</t>
  </si>
  <si>
    <t>Diocesan Priest's Retirement</t>
  </si>
  <si>
    <t>Retirement Fund for Religious</t>
  </si>
  <si>
    <t>Campaign for Human Development</t>
  </si>
  <si>
    <t>Annual Catholic Appeal (ACA)</t>
  </si>
  <si>
    <t>Music Director / Musicians</t>
  </si>
  <si>
    <t>Religious FICA Reimbursement</t>
  </si>
  <si>
    <t>Contributions FBO School Endowment</t>
  </si>
  <si>
    <t>Endowment Funds Bequeathed</t>
  </si>
  <si>
    <t>Endowment Fund</t>
  </si>
  <si>
    <t>Memorial Donations &amp; Estate Gifts</t>
  </si>
  <si>
    <t>Equipment Lease</t>
  </si>
  <si>
    <t>Total Capital Expenditures</t>
  </si>
  <si>
    <t>Total Cemetery Expense</t>
  </si>
  <si>
    <r>
      <t xml:space="preserve">Priest's </t>
    </r>
    <r>
      <rPr>
        <b/>
        <u/>
        <sz val="10"/>
        <color indexed="8"/>
        <rFont val="Arial"/>
        <family val="2"/>
      </rPr>
      <t>Annual</t>
    </r>
    <r>
      <rPr>
        <b/>
        <sz val="10"/>
        <color indexed="8"/>
        <rFont val="Arial"/>
        <family val="2"/>
      </rPr>
      <t xml:space="preserve"> Employee Benefits - Detail</t>
    </r>
  </si>
  <si>
    <r>
      <t xml:space="preserve">Religious  Employee </t>
    </r>
    <r>
      <rPr>
        <b/>
        <u/>
        <sz val="10"/>
        <color indexed="8"/>
        <rFont val="Arial"/>
        <family val="2"/>
      </rPr>
      <t>Monthly</t>
    </r>
    <r>
      <rPr>
        <b/>
        <sz val="10"/>
        <color indexed="8"/>
        <rFont val="Arial"/>
        <family val="2"/>
      </rPr>
      <t xml:space="preserve"> Insurance - Detail</t>
    </r>
  </si>
  <si>
    <t>Annual Salary</t>
  </si>
  <si>
    <t>Priest's &amp; Deacon's Salaries &amp; Gifts</t>
  </si>
  <si>
    <t>Supply</t>
  </si>
  <si>
    <t>Base Salary</t>
  </si>
  <si>
    <t xml:space="preserve">     Payment on loan balance</t>
  </si>
  <si>
    <t>Operating Expense Budget Worksheet</t>
  </si>
  <si>
    <t xml:space="preserve">Summary Budget Worksheet </t>
  </si>
  <si>
    <t>% Variance</t>
  </si>
  <si>
    <t>Fiscal Year</t>
  </si>
  <si>
    <t>Note: On all spreadsheets enter values in green-shaded cells.</t>
  </si>
  <si>
    <t xml:space="preserve">Vision </t>
  </si>
  <si>
    <t>Budget Summary</t>
  </si>
  <si>
    <t>Actual</t>
  </si>
  <si>
    <t>Budget</t>
  </si>
  <si>
    <t>GLAC</t>
  </si>
  <si>
    <t>OPERATING INCOME</t>
  </si>
  <si>
    <t>Donations &amp; Unrestricted Gifts</t>
  </si>
  <si>
    <t>Other Receipts</t>
  </si>
  <si>
    <t>TOTAL OPERATING INCOME</t>
  </si>
  <si>
    <t>OPERATING EXPENSES</t>
  </si>
  <si>
    <t>Other Expenditures</t>
  </si>
  <si>
    <t>TOTAL OPERATING EXPENSES</t>
  </si>
  <si>
    <t>NET OPERATING INCOME</t>
  </si>
  <si>
    <t>Other adjustments that affect cash (please be specific):</t>
  </si>
  <si>
    <t>Other</t>
  </si>
  <si>
    <t>Name</t>
  </si>
  <si>
    <t>Hourly Wage</t>
  </si>
  <si>
    <t>Total Wages</t>
  </si>
  <si>
    <t>Bookkeeper</t>
  </si>
  <si>
    <t>Secretary</t>
  </si>
  <si>
    <t>Gross Salaries &amp; Wages</t>
  </si>
  <si>
    <t>Factor</t>
  </si>
  <si>
    <t>Total Cost</t>
  </si>
  <si>
    <t>Worker's Comp Insurance</t>
  </si>
  <si>
    <t>Unemployment Insurance</t>
  </si>
  <si>
    <t>Payroll Taxes</t>
  </si>
  <si>
    <t>Religious Employee Benefits</t>
  </si>
  <si>
    <t>Health</t>
  </si>
  <si>
    <t>Dental</t>
  </si>
  <si>
    <t>Life</t>
  </si>
  <si>
    <t>Total</t>
  </si>
  <si>
    <t>Diocesan Assessment</t>
  </si>
  <si>
    <t>Automotive</t>
  </si>
  <si>
    <t>Independent Contractor Payments</t>
  </si>
  <si>
    <t>Repairs &amp; Maintenance</t>
  </si>
  <si>
    <t>Payroll Processing Charges</t>
  </si>
  <si>
    <t>Telecommunications</t>
  </si>
  <si>
    <t>Utilities</t>
  </si>
  <si>
    <t>Materials &amp; Supplies</t>
  </si>
  <si>
    <t>Building Maintenance</t>
  </si>
  <si>
    <t>Grounds Maintenance</t>
  </si>
  <si>
    <t>Change</t>
  </si>
  <si>
    <t>Hours/Week</t>
  </si>
  <si>
    <t>Weeks/Year</t>
  </si>
  <si>
    <t>Receptionist</t>
  </si>
  <si>
    <t>Landscape</t>
  </si>
  <si>
    <t>0" margins all around</t>
  </si>
  <si>
    <t>Property Taxes &amp; Assessments</t>
  </si>
  <si>
    <t>LTD</t>
  </si>
  <si>
    <t>Lay Employee Insurance</t>
  </si>
  <si>
    <t>Pre-set Page / Print setup:</t>
  </si>
  <si>
    <t>Offertory Collections</t>
  </si>
  <si>
    <t>Sunday</t>
  </si>
  <si>
    <t>Christmas</t>
  </si>
  <si>
    <t>Easter</t>
  </si>
  <si>
    <t>Holy Days</t>
  </si>
  <si>
    <t>Sacramental Services</t>
  </si>
  <si>
    <t>Baptisms</t>
  </si>
  <si>
    <t>Weddings</t>
  </si>
  <si>
    <t>Funerals</t>
  </si>
  <si>
    <t>Quinceaneras</t>
  </si>
  <si>
    <t xml:space="preserve">Other </t>
  </si>
  <si>
    <t>Parish Societies</t>
  </si>
  <si>
    <t>Religious Articles &amp; Books</t>
  </si>
  <si>
    <t>Charitable Donations</t>
  </si>
  <si>
    <t>Parish Special Collections</t>
  </si>
  <si>
    <t>Religious Education</t>
  </si>
  <si>
    <t>Parish Programs</t>
  </si>
  <si>
    <t>RCIA</t>
  </si>
  <si>
    <t>Youth Ministry</t>
  </si>
  <si>
    <t>Adult Religious Education</t>
  </si>
  <si>
    <t>Lay Ministerial Training</t>
  </si>
  <si>
    <t>Ecumenism / Evangelization</t>
  </si>
  <si>
    <t>Parish Fund Raising Activities</t>
  </si>
  <si>
    <t>Designated Operating Receipts</t>
  </si>
  <si>
    <t>School Support</t>
  </si>
  <si>
    <t>Priest's Retirement Rebate</t>
  </si>
  <si>
    <t>Parochial Vicar</t>
  </si>
  <si>
    <t>Priest in Residence</t>
  </si>
  <si>
    <t>Lay Salaries &amp; Wages</t>
  </si>
  <si>
    <t>Salaries &amp; Wages</t>
  </si>
  <si>
    <t>Religious Salaries</t>
  </si>
  <si>
    <t>Administration</t>
  </si>
  <si>
    <t>Business Manager</t>
  </si>
  <si>
    <t>Liturgical Services</t>
  </si>
  <si>
    <t>Nursery Services</t>
  </si>
  <si>
    <t>Security</t>
  </si>
  <si>
    <t>Wedding Coordinator</t>
  </si>
  <si>
    <t>Youth Minister</t>
  </si>
  <si>
    <t>Retirement</t>
  </si>
  <si>
    <t>Health Ins</t>
  </si>
  <si>
    <t>Vision</t>
  </si>
  <si>
    <t>Lay Employee Benefits</t>
  </si>
  <si>
    <t>Gas, Repairs &amp; Maintenance</t>
  </si>
  <si>
    <t>Liturgical Expense</t>
  </si>
  <si>
    <t>Liturgical Supplies</t>
  </si>
  <si>
    <t>Rectory</t>
  </si>
  <si>
    <t>Household Support</t>
  </si>
  <si>
    <t>Church</t>
  </si>
  <si>
    <t>Hall</t>
  </si>
  <si>
    <t>Supplies</t>
  </si>
  <si>
    <t>Postage &amp; Shippping</t>
  </si>
  <si>
    <t>Grounds Repair &amp; Maintenance</t>
  </si>
  <si>
    <t>Property &amp; Liability Insurance</t>
  </si>
  <si>
    <t>School Subsidy</t>
  </si>
  <si>
    <t>Fixed Subsidy</t>
  </si>
  <si>
    <t>Additional Subsidy</t>
  </si>
  <si>
    <t>School Expenses Paid by Parish</t>
  </si>
  <si>
    <t>Tuition Assistance</t>
  </si>
  <si>
    <t>Scholarships</t>
  </si>
  <si>
    <t>Second &amp; Special Collections</t>
  </si>
  <si>
    <t>Adopt-A-Student</t>
  </si>
  <si>
    <t>Fundraising Proceeds</t>
  </si>
  <si>
    <t xml:space="preserve">Religious Education </t>
  </si>
  <si>
    <t>Travel</t>
  </si>
  <si>
    <t>Advertising</t>
  </si>
  <si>
    <t>Bank  Service Charges</t>
  </si>
  <si>
    <t>Dues &amp; Subscriptions</t>
  </si>
  <si>
    <t>Occupancy Rent or Lease</t>
  </si>
  <si>
    <t>Professional Services</t>
  </si>
  <si>
    <t>Church Expense</t>
  </si>
  <si>
    <t>Rectory Expense</t>
  </si>
  <si>
    <t>Hall Expense</t>
  </si>
  <si>
    <t>Convent Expense</t>
  </si>
  <si>
    <t>Grounds &amp; Maintenance Expense</t>
  </si>
  <si>
    <t xml:space="preserve">Property Taxes </t>
  </si>
  <si>
    <t>Facility Use Donations</t>
  </si>
  <si>
    <t>Chartitable Donations</t>
  </si>
  <si>
    <t>Total Lay Salaries &amp; Wages</t>
  </si>
  <si>
    <t xml:space="preserve"> </t>
  </si>
  <si>
    <t>Total Automotive</t>
  </si>
  <si>
    <t>Altar Society</t>
  </si>
  <si>
    <t>Materials Fees</t>
  </si>
  <si>
    <t>Confirmation Fees</t>
  </si>
  <si>
    <t>Misc Other Receipts</t>
  </si>
  <si>
    <t>Total Employee Benefits</t>
  </si>
  <si>
    <t>Facitlity Use Donations</t>
  </si>
  <si>
    <t>Parish Mission Church</t>
  </si>
  <si>
    <t>Registration Fees</t>
  </si>
  <si>
    <t>Hospitality</t>
  </si>
  <si>
    <t>Housekeeper / Cook</t>
  </si>
  <si>
    <t>Employee Benefits</t>
  </si>
  <si>
    <t>Priest's Retirement</t>
  </si>
  <si>
    <t>Priest's Health Insurance</t>
  </si>
  <si>
    <t>Religious Retirement</t>
  </si>
  <si>
    <t>Lay Pension Plan</t>
  </si>
  <si>
    <t>Religious Employee Insurance</t>
  </si>
  <si>
    <t>Equipment</t>
  </si>
  <si>
    <t>Building</t>
  </si>
  <si>
    <t>Outside Printing / Copies</t>
  </si>
  <si>
    <t>Miscellaneous Expense</t>
  </si>
  <si>
    <t>Bequests &amp; Special Receipts</t>
  </si>
  <si>
    <t>Insurance Settlements</t>
  </si>
  <si>
    <t>Interests &amp; Dividends</t>
  </si>
  <si>
    <t>General Fund Accounts</t>
  </si>
  <si>
    <t>Main Checking Account</t>
  </si>
  <si>
    <t>Restricted Fund Accounts</t>
  </si>
  <si>
    <t>INSTRUCTIONS</t>
  </si>
  <si>
    <t>4. Operating Income/ Loss</t>
  </si>
  <si>
    <t>5. Net Income/Loss</t>
  </si>
  <si>
    <t xml:space="preserve">6. If budget shows a net loss, provide an explanation of how this deficit will be resolved/funded (either in the cell below or on the budget summary page): </t>
  </si>
  <si>
    <t xml:space="preserve">B. </t>
  </si>
  <si>
    <t>3. Print the report</t>
  </si>
  <si>
    <t>2. Cash Basis</t>
  </si>
  <si>
    <t>C.</t>
  </si>
  <si>
    <t>B.5</t>
  </si>
  <si>
    <t>C.2</t>
  </si>
  <si>
    <t>E.</t>
  </si>
  <si>
    <t>F.</t>
  </si>
  <si>
    <t>Clergy Benefits</t>
  </si>
  <si>
    <t>G.1</t>
  </si>
  <si>
    <t>H.1</t>
  </si>
  <si>
    <t>Source:  Religious Contract</t>
  </si>
  <si>
    <t>Input data per parish contract with the Religious</t>
  </si>
  <si>
    <t>I.1</t>
  </si>
  <si>
    <t xml:space="preserve">J. </t>
  </si>
  <si>
    <t>Total 501</t>
  </si>
  <si>
    <t>Total 502</t>
  </si>
  <si>
    <t>Total 510</t>
  </si>
  <si>
    <t>Total 525</t>
  </si>
  <si>
    <t>Total 530</t>
  </si>
  <si>
    <t>Total 535</t>
  </si>
  <si>
    <t>Total 545</t>
  </si>
  <si>
    <t>Total 550</t>
  </si>
  <si>
    <t>Total 555</t>
  </si>
  <si>
    <t>Total 565</t>
  </si>
  <si>
    <t>Total 569</t>
  </si>
  <si>
    <t>Total 601 Priests</t>
  </si>
  <si>
    <t>Total 601 Lay</t>
  </si>
  <si>
    <t>Total 603 Priest Employee Benefits</t>
  </si>
  <si>
    <t>Total 603 Religous Employee Benefits</t>
  </si>
  <si>
    <t>Total 603 Lay Employee Benefits</t>
  </si>
  <si>
    <t xml:space="preserve">Total 605 </t>
  </si>
  <si>
    <t>Total 610</t>
  </si>
  <si>
    <t>Total 615</t>
  </si>
  <si>
    <t>Total 620</t>
  </si>
  <si>
    <t>Total 623</t>
  </si>
  <si>
    <t>Total 625</t>
  </si>
  <si>
    <t>Total 645</t>
  </si>
  <si>
    <t>Total 628</t>
  </si>
  <si>
    <t>Total 650</t>
  </si>
  <si>
    <t>Total 655</t>
  </si>
  <si>
    <t>Total 660</t>
  </si>
  <si>
    <t>Total 665</t>
  </si>
  <si>
    <t>Total 669</t>
  </si>
  <si>
    <t>Non Operating Income / Loss</t>
  </si>
  <si>
    <t>Total 520</t>
  </si>
  <si>
    <t>Total 540</t>
  </si>
  <si>
    <t>Total 582</t>
  </si>
  <si>
    <t>Total 585</t>
  </si>
  <si>
    <t>Total 682</t>
  </si>
  <si>
    <t>Total 686</t>
  </si>
  <si>
    <t>B.6</t>
  </si>
  <si>
    <t>B.7</t>
  </si>
  <si>
    <t>Clergy and Religious Salaries Tab</t>
  </si>
  <si>
    <t>Lay Salaries tab</t>
  </si>
  <si>
    <t>Summary tab</t>
  </si>
  <si>
    <t>Trial Balance tab</t>
  </si>
  <si>
    <t>Religious Benefits tab</t>
  </si>
  <si>
    <t>Lay Payroll Tax &amp; Benefits tab</t>
  </si>
  <si>
    <t>B.9</t>
  </si>
  <si>
    <t>PASTOR</t>
  </si>
  <si>
    <t>Printing Instruction</t>
  </si>
  <si>
    <t>per year</t>
  </si>
  <si>
    <t xml:space="preserve">Auto Insurance </t>
  </si>
  <si>
    <t xml:space="preserve">Automotive </t>
  </si>
  <si>
    <t>Refer to the parish contract with the Religious (Religious compensation worksheet - Actual column)</t>
  </si>
  <si>
    <t>Refer to the parish contract with the Religious (use Benefits - Actual column)</t>
  </si>
  <si>
    <t>Projected</t>
  </si>
  <si>
    <t>Convent / other centers</t>
  </si>
  <si>
    <r>
      <t xml:space="preserve">Lay Employee </t>
    </r>
    <r>
      <rPr>
        <b/>
        <u/>
        <sz val="11"/>
        <color indexed="8"/>
        <rFont val="Arial"/>
        <family val="2"/>
      </rPr>
      <t>Monthly</t>
    </r>
    <r>
      <rPr>
        <b/>
        <sz val="10"/>
        <color indexed="8"/>
        <rFont val="Arial"/>
        <family val="2"/>
      </rPr>
      <t xml:space="preserve"> Insurance - Detail</t>
    </r>
  </si>
  <si>
    <t>per month</t>
  </si>
  <si>
    <t>D.</t>
  </si>
  <si>
    <t>H.</t>
  </si>
  <si>
    <t>ONE Campaign Share Receipts</t>
  </si>
  <si>
    <t>Tier I Offerings Recd</t>
  </si>
  <si>
    <t>Tier I Offerings Pd</t>
  </si>
  <si>
    <t>Account Number/ Description</t>
  </si>
  <si>
    <t>CASH FLOW</t>
  </si>
  <si>
    <t>A. Actual</t>
  </si>
  <si>
    <t xml:space="preserve">C. 
Projected
</t>
  </si>
  <si>
    <t xml:space="preserve">Phone &amp; Email:  </t>
  </si>
  <si>
    <t xml:space="preserve">Input @ Tab D. </t>
  </si>
  <si>
    <t>Input @ Tab 'H'</t>
  </si>
  <si>
    <r>
      <t>Budget information is to be input on</t>
    </r>
    <r>
      <rPr>
        <b/>
        <i/>
        <sz val="10"/>
        <color indexed="8"/>
        <rFont val="Arial"/>
        <family val="2"/>
      </rPr>
      <t xml:space="preserve"> Tab 'E' - Lay Salaries</t>
    </r>
  </si>
  <si>
    <r>
      <t>Budget information is to be input on</t>
    </r>
    <r>
      <rPr>
        <b/>
        <i/>
        <sz val="10"/>
        <color indexed="8"/>
        <rFont val="Arial"/>
        <family val="2"/>
      </rPr>
      <t xml:space="preserve"> Tab 'D' - Clergy &amp; Religious Salaries</t>
    </r>
  </si>
  <si>
    <t>Budget information is to be input on Tab 'G' - Religious Benefits</t>
  </si>
  <si>
    <t>Budget information is to be input on Tab 'H' - Lay Payroll Taxes &amp; Benefits</t>
  </si>
  <si>
    <t>Budget information is to be input on Tab 'I' - Automotive</t>
  </si>
  <si>
    <t>Incl. in Health Insurance</t>
  </si>
  <si>
    <t>Total Lay Employees Benefits</t>
  </si>
  <si>
    <t>Detail Lay Employee Benefits</t>
  </si>
  <si>
    <t>603 - Lay Benefits</t>
  </si>
  <si>
    <t>602 - Total Payroll Taxes</t>
  </si>
  <si>
    <t xml:space="preserve">G. </t>
  </si>
  <si>
    <t xml:space="preserve">I. </t>
  </si>
  <si>
    <t xml:space="preserve">C.1 </t>
  </si>
  <si>
    <t>C.3</t>
  </si>
  <si>
    <t xml:space="preserve">D.1 </t>
  </si>
  <si>
    <t>D.2</t>
  </si>
  <si>
    <t>E.1</t>
  </si>
  <si>
    <t>F.1</t>
  </si>
  <si>
    <t>I.2</t>
  </si>
  <si>
    <r>
      <t>Religious</t>
    </r>
    <r>
      <rPr>
        <sz val="10"/>
        <rFont val="Arial"/>
        <family val="2"/>
      </rPr>
      <t>: Input data per parish contract with the Religious</t>
    </r>
  </si>
  <si>
    <t>Months</t>
  </si>
  <si>
    <t>Per month</t>
  </si>
  <si>
    <t>Health Ins.</t>
  </si>
  <si>
    <t>7/1/18 - 12/31/18</t>
  </si>
  <si>
    <t>1/1/19 - 6/30/19</t>
  </si>
  <si>
    <r>
      <rPr>
        <b/>
        <u/>
        <sz val="9"/>
        <rFont val="Arial"/>
        <family val="2"/>
      </rPr>
      <t>NOTE:</t>
    </r>
    <r>
      <rPr>
        <sz val="9"/>
        <rFont val="Arial"/>
        <family val="2"/>
      </rPr>
      <t xml:space="preserve"> Please provide an explanation for all budget deficits.</t>
    </r>
  </si>
  <si>
    <t xml:space="preserve">Total Priest's  Salaries </t>
  </si>
  <si>
    <t>2020-21</t>
  </si>
  <si>
    <t>Contact Name</t>
  </si>
  <si>
    <t>CHAIR
PARISH FINANCE COUNCIL</t>
  </si>
  <si>
    <t>________________________________</t>
  </si>
  <si>
    <t>Date</t>
  </si>
  <si>
    <t>Sign</t>
  </si>
  <si>
    <t>Print Name(s)</t>
  </si>
  <si>
    <t>Print Name</t>
  </si>
  <si>
    <t xml:space="preserve">The following items must be completed before submitting this page to the Diocese: </t>
  </si>
  <si>
    <t>C. Clergy &amp; Religious Salaries &amp; Wages</t>
  </si>
  <si>
    <t>D. Lay Salaries &amp; Wages</t>
  </si>
  <si>
    <t>E. Clergy Benefits</t>
  </si>
  <si>
    <t>F. Religious Employee Benefits</t>
  </si>
  <si>
    <t>G. Lay Payroll Taxes &amp; Benefits</t>
  </si>
  <si>
    <t>H. Automotive</t>
  </si>
  <si>
    <t xml:space="preserve">If the priest uses a parish car, deduct: </t>
  </si>
  <si>
    <t xml:space="preserve">Parish Budget Template: </t>
  </si>
  <si>
    <t>B.10</t>
  </si>
  <si>
    <t xml:space="preserve">Year to Date Actual thru </t>
  </si>
  <si>
    <t>4. Input the data to appropriate row, in Column I</t>
  </si>
  <si>
    <t>4. Input the data to appropriate row, in Column J</t>
  </si>
  <si>
    <t>DATA ENTRY</t>
  </si>
  <si>
    <t>Input the names of the clergies and data required in the green shaded cells</t>
  </si>
  <si>
    <t>Input the names of the employees and data required in the green shaded cells</t>
  </si>
  <si>
    <t>Input amounts for benefits.  Refer to the Benefits worksheet. Input only the amount that is paid by the Site (per the Benefits Calculation Wksht for the employee)</t>
  </si>
  <si>
    <t>Input data to spreadsheets in green-shaded cells</t>
  </si>
  <si>
    <t>B. Trial Balances  - amounts automatically transfer to the Summary worksheets (on Tab "I")</t>
  </si>
  <si>
    <t>Budget/yr:</t>
  </si>
  <si>
    <t>ASSUMPTIONS</t>
  </si>
  <si>
    <t>Auto</t>
  </si>
  <si>
    <t>Priest Retirement</t>
  </si>
  <si>
    <t>Priest Health Insurance</t>
  </si>
  <si>
    <t>Salaried - Lay Wages</t>
  </si>
  <si>
    <t>Hourly - Lay Wages</t>
  </si>
  <si>
    <t>Salary per month</t>
  </si>
  <si>
    <t>Months per year</t>
  </si>
  <si>
    <t>Hourly Lay Wages</t>
  </si>
  <si>
    <t>Salaried Lay Wages</t>
  </si>
  <si>
    <t>I.3</t>
  </si>
  <si>
    <t>All totals on this tab should automatically populate from tabs B through H, except….</t>
  </si>
  <si>
    <t>COLUMN P...Provide explanation for any revenue/expense item showing 10% unfavorable variance from budget</t>
  </si>
  <si>
    <t xml:space="preserve">B. 
Budget
</t>
  </si>
  <si>
    <t xml:space="preserve">5. Note: the 'Year to Date' information does not flow through the Summary Tab (Tab I). The information is input, to help identify income and expense trends (to the extent possible). </t>
  </si>
  <si>
    <t>Annual Compensation</t>
  </si>
  <si>
    <t>Parish Name, City</t>
  </si>
  <si>
    <t>Total Diocesan &amp; Special Collections</t>
  </si>
  <si>
    <t>Total 595</t>
  </si>
  <si>
    <t>Total 695</t>
  </si>
  <si>
    <t>If the priest is Tier 2, add</t>
  </si>
  <si>
    <t>C.4</t>
  </si>
  <si>
    <t>C.5</t>
  </si>
  <si>
    <t xml:space="preserve">All Souls - add to Base Salary and pay in November: </t>
  </si>
  <si>
    <t>Tier 2 Compensation</t>
  </si>
  <si>
    <t>All Souls</t>
  </si>
  <si>
    <t>Add to base salary, pay in November</t>
  </si>
  <si>
    <t>B1. Assessment Worksheet</t>
  </si>
  <si>
    <t>B.11.1</t>
  </si>
  <si>
    <t>B.11.2</t>
  </si>
  <si>
    <t>B.11.3</t>
  </si>
  <si>
    <t>B.11.4</t>
  </si>
  <si>
    <t>B.11.5</t>
  </si>
  <si>
    <t>&lt;--- Enter Amount</t>
  </si>
  <si>
    <t>Net Offertory Subject to Assessment</t>
  </si>
  <si>
    <t>Assessment Rate</t>
  </si>
  <si>
    <t>Min Offertory</t>
  </si>
  <si>
    <t>Max Offertory</t>
  </si>
  <si>
    <t xml:space="preserve">A. </t>
  </si>
  <si>
    <t>Enter Parish Data</t>
  </si>
  <si>
    <t>1. Input the Name and City of the parish</t>
  </si>
  <si>
    <t>Diocesan Assessment (Row 403)</t>
  </si>
  <si>
    <t>3. Enter the contact's email</t>
  </si>
  <si>
    <t xml:space="preserve">xyz @parish.org </t>
  </si>
  <si>
    <t>2021-22</t>
  </si>
  <si>
    <r>
      <t xml:space="preserve">E. PLEASE DETAIL = </t>
    </r>
    <r>
      <rPr>
        <sz val="12"/>
        <rFont val="Arial"/>
        <family val="2"/>
      </rPr>
      <t xml:space="preserve">
</t>
    </r>
    <r>
      <rPr>
        <sz val="10"/>
        <rFont val="Arial"/>
        <family val="2"/>
      </rPr>
      <t xml:space="preserve">Please provide explanation and plan for resolution if budget for next fiscal year is more than 10% unfavorable variance vs the projected actual (meaning the % difference is negative by 10% or more). </t>
    </r>
  </si>
  <si>
    <t>2020-21 'Projected' operating income &lt;loss&gt;, above, cell I62</t>
  </si>
  <si>
    <t>2020-21 Non-Op Income and Expense above, cell I83</t>
  </si>
  <si>
    <t>D. 
2021-22 
BUDGET</t>
  </si>
  <si>
    <r>
      <t>Input amounts for Priest Retirement &amp; Health Insurance (Refer to letter from Tom McNamara and also to amount</t>
    </r>
    <r>
      <rPr>
        <sz val="10"/>
        <color rgb="FFC00000"/>
        <rFont val="Arial"/>
        <family val="2"/>
      </rPr>
      <t xml:space="preserve"> indicated in </t>
    </r>
    <r>
      <rPr>
        <sz val="10"/>
        <color rgb="FFFF0000"/>
        <rFont val="Arial"/>
        <family val="2"/>
      </rPr>
      <t xml:space="preserve">RED on the page, i.e. Priest Retirement and Priest Health Benefits amounts). </t>
    </r>
  </si>
  <si>
    <t>4. Type in the 'as of' date you are running QuickBooks/ inputting data for the 'Year to Date' amounts. This date will appear at Column J of the Trial Balance page)</t>
  </si>
  <si>
    <r>
      <t>Diocesan Assessment</t>
    </r>
    <r>
      <rPr>
        <sz val="8"/>
        <color rgb="FFFF0000"/>
        <rFont val="Arial"/>
        <family val="2"/>
      </rPr>
      <t xml:space="preserve"> (you may estimate using Tab B1)</t>
    </r>
  </si>
  <si>
    <r>
      <t xml:space="preserve">Medical </t>
    </r>
    <r>
      <rPr>
        <sz val="10"/>
        <color rgb="FF0000FF"/>
        <rFont val="Arial"/>
        <family val="2"/>
      </rPr>
      <t>(per month)</t>
    </r>
  </si>
  <si>
    <r>
      <t xml:space="preserve">Dental </t>
    </r>
    <r>
      <rPr>
        <sz val="10"/>
        <color rgb="FF0000FF"/>
        <rFont val="Arial"/>
        <family val="2"/>
      </rPr>
      <t>(per month)</t>
    </r>
  </si>
  <si>
    <t>Print the Reports and have the Budget Sign off page reviewed and signed by the Pastor and Finance Council Chair, Return both the budget template and the signature page as instructed</t>
  </si>
  <si>
    <t>Gas</t>
  </si>
  <si>
    <t>2. Enter the contact's name (i.e. if there are questions on the budget, who is the contact?)</t>
  </si>
  <si>
    <t>2022-23</t>
  </si>
  <si>
    <t>1. Period = last fiscal year 7/1/20- 6/30/21</t>
  </si>
  <si>
    <t>1. Period = this fiscal year, year-to-date (7/1/21 thru date you want to present)</t>
  </si>
  <si>
    <t>Column I - Actual - Input actual 2020/21 Assessment billed</t>
  </si>
  <si>
    <t>Column J - YTD Actual - Input YTD actual 2021/22 Assessment paid</t>
  </si>
  <si>
    <t>Column K - Budget - Input budgeted 2021/22 Assessment billed</t>
  </si>
  <si>
    <t>Column L - Projected - Input total 2021/22 Assessment billed</t>
  </si>
  <si>
    <t xml:space="preserve">Column M - 2023 Budget: You may use the calculator on Tab B1 to estimate 2022-23 Assessment. </t>
  </si>
  <si>
    <t>Forecast as best as possible the salaries for the fiscal year 7/1/22 - 6/30/23</t>
  </si>
  <si>
    <t>Input budgeted amounts for fiscal year 7/1/22 - 6/30/23</t>
  </si>
  <si>
    <t>ENDING CASH FY21-22/  BEGINNING CASH FY22-23</t>
  </si>
  <si>
    <t>2022-23' Budgeted' net income &lt;loss&gt;, above, cell L62</t>
  </si>
  <si>
    <t>2022-23 Non-Op Income and Expense above, cell L83</t>
  </si>
  <si>
    <t>ENDING CASH BALANCE - JUNE 30, 2023</t>
  </si>
  <si>
    <r>
      <t>2022-23 Budget</t>
    </r>
    <r>
      <rPr>
        <b/>
        <sz val="12"/>
        <color rgb="FF0000FF"/>
        <rFont val="Arial"/>
        <family val="2"/>
      </rPr>
      <t xml:space="preserve">: </t>
    </r>
    <r>
      <rPr>
        <sz val="12"/>
        <color rgb="FF0000FF"/>
        <rFont val="Arial"/>
        <family val="2"/>
      </rPr>
      <t>due 6/30/22</t>
    </r>
  </si>
  <si>
    <r>
      <t>I have reviewed and approved</t>
    </r>
    <r>
      <rPr>
        <sz val="11"/>
        <rFont val="Arial"/>
        <family val="2"/>
      </rPr>
      <t xml:space="preserve">
a. the attached 2022-23 budget, 
b. the 2021-22 year to date actual with projected actual</t>
    </r>
  </si>
  <si>
    <r>
      <t>The Parish Finance Council has reviewed and approved</t>
    </r>
    <r>
      <rPr>
        <sz val="11"/>
        <rFont val="Arial"/>
        <family val="2"/>
      </rPr>
      <t xml:space="preserve">
a. the attached 2022-23 budget, 
b. the 2021-22 year to date actual with projected actual </t>
    </r>
  </si>
  <si>
    <t xml:space="preserve">Sign and submit this page with the parish budget due 6/30/22. When complete: 
1. Email this completed excel budget template to your Parish Financial Services Coordinator (PFSC) 
2. Scan the completed signature page and send it to your PFSC
    - Antonette Agustin (aagustin@scd.org) or 
    - Ron Hamilton (rhamilton@scd.org) </t>
  </si>
  <si>
    <t>Less: Estimated Loan Interest Expense (from PFI Stmt) 2021-22</t>
  </si>
  <si>
    <t>Year of Service</t>
  </si>
  <si>
    <t xml:space="preserve">Mass Offerings: </t>
  </si>
  <si>
    <t>Tier 1</t>
  </si>
  <si>
    <t>Option 2</t>
  </si>
  <si>
    <t>No</t>
  </si>
  <si>
    <t>Yrs of Svc*</t>
  </si>
  <si>
    <t>Base Comp: Pastor/Special Worker</t>
  </si>
  <si>
    <t>Base Comp: Parochial Vicar</t>
  </si>
  <si>
    <t>0-3 yrs</t>
  </si>
  <si>
    <t>4-6 yrs</t>
  </si>
  <si>
    <t>7-9 yrs</t>
  </si>
  <si>
    <t>10-12 yrs</t>
  </si>
  <si>
    <t>13-15 yrs</t>
  </si>
  <si>
    <t>16-18 yrs</t>
  </si>
  <si>
    <t>19-21 yrs</t>
  </si>
  <si>
    <t>22-24 yrs</t>
  </si>
  <si>
    <t>25-27 yrs</t>
  </si>
  <si>
    <t>28-30 yrs</t>
  </si>
  <si>
    <t>31-33 yrs</t>
  </si>
  <si>
    <t>34-36 yrs</t>
  </si>
  <si>
    <t>37-39 yrs</t>
  </si>
  <si>
    <t>40-42 yrs</t>
  </si>
  <si>
    <t>43-45 yrs</t>
  </si>
  <si>
    <t>46-48 yrs</t>
  </si>
  <si>
    <t>49-51 yrs</t>
  </si>
  <si>
    <t>Pastor/Special Worker</t>
  </si>
  <si>
    <t>Tier 2</t>
  </si>
  <si>
    <t>Option 1</t>
  </si>
  <si>
    <t>Yes</t>
  </si>
  <si>
    <t>Tier 1/ Tier 2</t>
  </si>
  <si>
    <t>Use of Parish Car</t>
  </si>
  <si>
    <t xml:space="preserve">Budget Inputs: </t>
  </si>
  <si>
    <t>Priest salary (answer the drop-downs)</t>
  </si>
  <si>
    <t>DIOCESE OF SACRAMENTO  REMUNERATION OF PRIESTS IN ACTIVE MINISTRY     JULY 1, 2022</t>
  </si>
  <si>
    <r>
      <t xml:space="preserve">&lt;Funerals&gt; </t>
    </r>
    <r>
      <rPr>
        <sz val="10"/>
        <color rgb="FFFF0000"/>
        <rFont val="Arial"/>
        <family val="2"/>
      </rPr>
      <t xml:space="preserve">- </t>
    </r>
    <r>
      <rPr>
        <sz val="9"/>
        <color rgb="FFFF0000"/>
        <rFont val="Arial"/>
        <family val="2"/>
      </rPr>
      <t>Enter this amount, as a negative for EACH priest electing "Option 2"</t>
    </r>
  </si>
  <si>
    <r>
      <t>Tier 2</t>
    </r>
    <r>
      <rPr>
        <sz val="10"/>
        <color rgb="FFFF0000"/>
        <rFont val="Arial"/>
        <family val="2"/>
      </rPr>
      <t xml:space="preserve">- </t>
    </r>
    <r>
      <rPr>
        <sz val="9"/>
        <color rgb="FFFF0000"/>
        <rFont val="Arial"/>
        <family val="2"/>
      </rPr>
      <t>Enter this amount for EACH priest electing "Tier 2"</t>
    </r>
  </si>
  <si>
    <r>
      <t xml:space="preserve">All Souls </t>
    </r>
    <r>
      <rPr>
        <sz val="10"/>
        <color rgb="FFFF0000"/>
        <rFont val="Arial"/>
        <family val="2"/>
      </rPr>
      <t>($600/year)</t>
    </r>
  </si>
  <si>
    <r>
      <t xml:space="preserve">&lt;Car Allowance&gt; </t>
    </r>
    <r>
      <rPr>
        <sz val="10"/>
        <color rgb="FFFF0000"/>
        <rFont val="Arial"/>
        <family val="2"/>
      </rPr>
      <t xml:space="preserve">- </t>
    </r>
    <r>
      <rPr>
        <sz val="9"/>
        <color rgb="FFFF0000"/>
        <rFont val="Arial"/>
        <family val="2"/>
      </rPr>
      <t>Enter this amount, as a negative for EACH priest using a parish car.</t>
    </r>
  </si>
  <si>
    <t xml:space="preserve">  * See/calculate salary at tab C1: Priest Remuneration Worksheet if needed</t>
  </si>
  <si>
    <t>C1. Priest Remuneration Worksheet</t>
  </si>
  <si>
    <t>If Pastor/ Special Worker</t>
  </si>
  <si>
    <t>If Parochial Vicar</t>
  </si>
  <si>
    <t xml:space="preserve">Use of parish car: </t>
  </si>
  <si>
    <r>
      <t xml:space="preserve">The  Diocese  adopts  a Tier I  and  Tier  II  system  for  Mass  Offerings  only  for  all  priests  in  active ministry  assigned  by  the  Diocesan  Bishop. The  election  to  change  between  Tier  I  and  Tier  II  can  only  be  exercised  at  the  beginning  of each  fiscal  year  or  upon  change  of  assignment. 
-	</t>
    </r>
    <r>
      <rPr>
        <b/>
        <sz val="9"/>
        <rFont val="Times New Roman"/>
        <family val="1"/>
      </rPr>
      <t xml:space="preserve">Tier  I  – </t>
    </r>
    <r>
      <rPr>
        <sz val="9"/>
        <rFont val="Times New Roman"/>
        <family val="1"/>
      </rPr>
      <t xml:space="preserve"> The  priest  retains  the  allowed  Mass  offerings  only  (i.e.,  one  offering  per  day, regardless  of  the  number  of  Masses  in  a  day  or  the  number  of  intentions  per  Mass).  All other  offerings  received  must  be  turned  in  to  the  priest’s  source  of  income.  Under  this method  the  offerings  are  not  included  on  a  Priest’s  Form  W-2,  and  therefore,  he  is responsible for  the  reporting  of  offering  income  on  his  personal  tax  returns. 
-	</t>
    </r>
    <r>
      <rPr>
        <b/>
        <sz val="9"/>
        <rFont val="Times New Roman"/>
        <family val="1"/>
      </rPr>
      <t xml:space="preserve">Tier  II  – </t>
    </r>
    <r>
      <rPr>
        <sz val="9"/>
        <rFont val="Times New Roman"/>
        <family val="1"/>
      </rPr>
      <t xml:space="preserve"> The  Priest  turns  in  all  offerings  including  Mass  offerings to his source of income, and in  lieu  thereof,  receives  a  guarantee  fixed  amount  of  $300  per  month  which  is  included  on Form  W-2.</t>
    </r>
  </si>
  <si>
    <r>
      <rPr>
        <b/>
        <sz val="10"/>
        <rFont val="Times New Roman"/>
        <family val="1"/>
      </rPr>
      <t xml:space="preserve">Option 1 - </t>
    </r>
    <r>
      <rPr>
        <sz val="10"/>
        <rFont val="Times New Roman"/>
        <family val="1"/>
      </rPr>
      <t xml:space="preserve">Priest receives $200/month increased base salary and all funeral stipends (honorariums) go to the parish. Stipends are included on Priest W-2 form. (For calculation purposes this is already included in the 'base salary' amount)
</t>
    </r>
    <r>
      <rPr>
        <b/>
        <sz val="10"/>
        <rFont val="Times New Roman"/>
        <family val="1"/>
      </rPr>
      <t>Option 2</t>
    </r>
    <r>
      <rPr>
        <sz val="10"/>
        <rFont val="Times New Roman"/>
        <family val="1"/>
      </rPr>
      <t xml:space="preserve"> - Priest retains all funeral offerings (honorariums), base salary is reduced by $200/month.  </t>
    </r>
  </si>
  <si>
    <t xml:space="preserve">Base compensation is reduced by $521 per month for those priests using a parish auto for ministry versus a personal vehicle. </t>
  </si>
  <si>
    <t>* Funeral supplement</t>
  </si>
  <si>
    <t>Pastor or Parochial Vicar</t>
  </si>
  <si>
    <t>30+ hours</t>
  </si>
  <si>
    <t>24-29 hours</t>
  </si>
  <si>
    <t>20-23 hours</t>
  </si>
  <si>
    <t>Employee Premium</t>
  </si>
  <si>
    <t>Employer Premium 2021-22</t>
  </si>
  <si>
    <t>Selection</t>
  </si>
  <si>
    <t>Kaiser EPO - 4063,  Employee  -  only,  30+ hours</t>
  </si>
  <si>
    <t>Kaiser EPO - 4063,  Employee  -  only,  24-29 hours</t>
  </si>
  <si>
    <t>Kaiser EPO - 4063,  Employee  -  only,  20-23 hours</t>
  </si>
  <si>
    <t>Kaiser EPO - 4063,  Employee  +  1,  30+ hours</t>
  </si>
  <si>
    <t>Kaiser EPO - 4063,  Employee  +  1,  24-29 hours</t>
  </si>
  <si>
    <t>Kaiser EPO - 4063,  Employee  +  1,  20-23 hours</t>
  </si>
  <si>
    <t>Kaiser EPO - 4063,  Family,  30+ hours</t>
  </si>
  <si>
    <t>Kaiser EPO - 4063,  Family,  24-29 hours</t>
  </si>
  <si>
    <t>Kaiser EPO - 4063,  Family,  20-23 hours</t>
  </si>
  <si>
    <t>Kaiser HSA - 4085,  Employee  -  only,  30+ hours</t>
  </si>
  <si>
    <t>Kaiser HSA - 4085,  Employee  -  only,  24-29 hours</t>
  </si>
  <si>
    <t>Kaiser HSA - 4085,  Employee  -  only,  20-23 hours</t>
  </si>
  <si>
    <t>Kaiser HSA - 4085,  Employee  +  1,  30+ hours</t>
  </si>
  <si>
    <t>Kaiser HSA - 4085,  Employee  +  1,  24-29 hours</t>
  </si>
  <si>
    <t>Kaiser HSA - 4085,  Employee  +  1,  20-23 hours</t>
  </si>
  <si>
    <t>Kaiser HSA - 4085,  Family,  30+ hours</t>
  </si>
  <si>
    <t>Kaiser HSA - 4085,  Family,  24-29 hours</t>
  </si>
  <si>
    <t>Kaiser HSA - 4085,  Family,  20-23 hours</t>
  </si>
  <si>
    <t>BlueShield PPO - 5119,  Employee  -  only,  30+ hours</t>
  </si>
  <si>
    <t>BlueShield PPO - 5119,  Employee  -  only,  24-29 hours</t>
  </si>
  <si>
    <t>BlueShield PPO - 5119,  Employee  -  only,  20-23 hours</t>
  </si>
  <si>
    <t>BlueShield PPO - 5119,  Employee  +  1,  30+ hours</t>
  </si>
  <si>
    <t>BlueShield PPO - 5119,  Employee  +  1,  24-29 hours</t>
  </si>
  <si>
    <t>BlueShield PPO - 5119,  Employee  +  1,  20-23 hours</t>
  </si>
  <si>
    <t>BlueShield PPO - 5119,  Family,  30+ hours</t>
  </si>
  <si>
    <t>BlueShield PPO - 5119,  Family,  24-29 hours</t>
  </si>
  <si>
    <t>BlueShield PPO - 5119,  Family,  20-23 hours</t>
  </si>
  <si>
    <t>BlueShield HSA - 5070,  Employee  -  only,  30+ hours</t>
  </si>
  <si>
    <t>BlueShield HSA - 5070,  Employee  -  only,  24-29 hours</t>
  </si>
  <si>
    <t>BlueShield HSA - 5070,  Employee  -  only,  20-23 hours</t>
  </si>
  <si>
    <t>BlueShield HSA - 5070,  Employee  +  1,  30+ hours</t>
  </si>
  <si>
    <t>BlueShield HSA - 5070,  Employee  +  1,  24-29 hours</t>
  </si>
  <si>
    <t>BlueShield HSA - 5070,  Employee  +  1,  20-23 hours</t>
  </si>
  <si>
    <t>BlueShield HSA - 5070,  Family,  30+ hours</t>
  </si>
  <si>
    <t>BlueShield HSA - 5070,  Family,  24-29 hours</t>
  </si>
  <si>
    <t>BlueShield HSA - 5070,  Family,  20-23 hours</t>
  </si>
  <si>
    <t>BlueShield EPO - 5139,  Employee  -  only,  30+ hours</t>
  </si>
  <si>
    <t>BlueShield EPO - 5139,  Employee  -  only,  24-29 hours</t>
  </si>
  <si>
    <t>BlueShield EPO - 5139,  Employee  -  only,  20-23 hours</t>
  </si>
  <si>
    <t>BlueShield EPO - 5139,  Employee  +  1,  30+ hours</t>
  </si>
  <si>
    <t>BlueShield EPO - 5139,  Employee  +  1,  24-29 hours</t>
  </si>
  <si>
    <t>BlueShield EPO - 5139,  Employee  +  1,  20-23 hours</t>
  </si>
  <si>
    <t>BlueShield EPO - 5139,  Family,  30+ hours</t>
  </si>
  <si>
    <t>BlueShield EPO - 5139,  Family,  24-29 hours</t>
  </si>
  <si>
    <t>BlueShield EPO - 5139,  Family,  20-23 hours</t>
  </si>
  <si>
    <t>VSP Vision - Low,  Employee  -  only,  30+ hours</t>
  </si>
  <si>
    <t>VSP Vision - Low,  Employee  -  only,  24-29 hours</t>
  </si>
  <si>
    <t>VSP Vision - Low,  Employee  -  only,  20-23 hours</t>
  </si>
  <si>
    <t>VSP Vision - Low,  Employee  +  spouse,  30+ hours</t>
  </si>
  <si>
    <t>VSP Vision - Low,  Employee  +  spouse,  24-29 hours</t>
  </si>
  <si>
    <t>VSP Vision - Low,  Employee  +  spouse,  20-23 hours</t>
  </si>
  <si>
    <t>VSP Vision - Low,  Employee  +  child(ren),  30+ hours</t>
  </si>
  <si>
    <t>VSP Vision - Low,  Employee  +  child(ren),  24-29 hours</t>
  </si>
  <si>
    <t>VSP Vision - Low,  Employee  +  child(ren),  20-23 hours</t>
  </si>
  <si>
    <t>VSP Vision - Low,  Employee  +  Family,  30+ hours</t>
  </si>
  <si>
    <t>VSP Vision - Low,  Employee  +  Family,  24-29 hours</t>
  </si>
  <si>
    <t>VSP Vision - Low,  Employee  +  Family,  20-23 hours</t>
  </si>
  <si>
    <t>VSP Vision - High,  Employee  -  only,  30+ hours</t>
  </si>
  <si>
    <t>VSP Vision - High,  Employee  -  only,  24-29 hours</t>
  </si>
  <si>
    <t>VSP Vision - High,  Employee  -  only,  20-23 hours</t>
  </si>
  <si>
    <t>VSP Vision - High,  Employee  +  spouse,  30+ hours</t>
  </si>
  <si>
    <t>VSP Vision - High,  Employee  +  spouse,  24-29 hours</t>
  </si>
  <si>
    <t>VSP Vision - High,  Employee  +  spouse,  20-23 hours</t>
  </si>
  <si>
    <t>VSP Vision - High,  Employee  +  child(ren),  30+ hours</t>
  </si>
  <si>
    <t>VSP Vision - High,  Employee  +  child(ren),  24-29 hours</t>
  </si>
  <si>
    <t>VSP Vision - High,  Employee  +  child(ren),  20-23 hours</t>
  </si>
  <si>
    <t>VSP Vision - High,  Employee  +  Family,  30+ hours</t>
  </si>
  <si>
    <t>VSP Vision - High,  Employee  +  Family,  24-29 hours</t>
  </si>
  <si>
    <t>VSP Vision - High,  Employee  +  Family,  20-23 hours</t>
  </si>
  <si>
    <t>Delta Dental - Low,  Employee  -  only,  30+ hours</t>
  </si>
  <si>
    <t>Delta Dental - Low,  Employee  -  only,  24-29 hours</t>
  </si>
  <si>
    <t>Delta Dental - Low,  Employee  -  only,  20-23 hours</t>
  </si>
  <si>
    <t>Delta Dental - Low,  Employee  +  spouse,  30+ hours</t>
  </si>
  <si>
    <t>Delta Dental - Low,  Employee  +  spouse,  24-29 hours</t>
  </si>
  <si>
    <t>Delta Dental - Low,  Employee  +  spouse,  20-23 hours</t>
  </si>
  <si>
    <t>Delta Dental - Low,  Employee  +  child(ren),  30+ hours</t>
  </si>
  <si>
    <t>Delta Dental - Low,  Employee  +  child(ren),  24-29 hours</t>
  </si>
  <si>
    <t>Delta Dental - Low,  Employee  +  child(ren),  20-23 hours</t>
  </si>
  <si>
    <t>Delta Dental - Low,  Employee  +  Family,  30+ hours</t>
  </si>
  <si>
    <t>Delta Dental - Low,  Employee  +  Family,  24-29 hours</t>
  </si>
  <si>
    <t>Delta Dental - Low,  Employee  +  Family,  20-23 hours</t>
  </si>
  <si>
    <t>Delta Dental - High,  Employee  -  only,  30+ hours</t>
  </si>
  <si>
    <t>Delta Dental - High,  Employee  -  only,  24-29 hours</t>
  </si>
  <si>
    <t>Delta Dental - High,  Employee  -  only,  20-23 hours</t>
  </si>
  <si>
    <t>Delta Dental - High,  Employee  +  spouse,  30+ hours</t>
  </si>
  <si>
    <t>Delta Dental - High,  Employee  +  spouse,  24-29 hours</t>
  </si>
  <si>
    <t>Delta Dental - High,  Employee  +  spouse,  20-23 hours</t>
  </si>
  <si>
    <t>Delta Dental - High,  Employee  +  child(ren),  30+ hours</t>
  </si>
  <si>
    <t>Delta Dental - High,  Employee  +  child(ren),  24-29 hours</t>
  </si>
  <si>
    <t>Delta Dental - High,  Employee  +  child(ren),  20-23 hours</t>
  </si>
  <si>
    <t>Delta Dental - High,  Employee  +  Family,  30+ hours</t>
  </si>
  <si>
    <t>Delta Dental - High,  Employee  +  Family,  24-29 hours</t>
  </si>
  <si>
    <t>Delta Dental - High,  Employee  +  Family,  20-23 hours</t>
  </si>
  <si>
    <r>
      <rPr>
        <sz val="9"/>
        <color rgb="FF231F20"/>
        <rFont val="Times New Roman"/>
        <family val="1"/>
      </rPr>
      <t>Employee  -  only</t>
    </r>
  </si>
  <si>
    <r>
      <rPr>
        <sz val="9"/>
        <color rgb="FF231F20"/>
        <rFont val="Times New Roman"/>
        <family val="1"/>
      </rPr>
      <t>Employee  +  1</t>
    </r>
  </si>
  <si>
    <r>
      <rPr>
        <sz val="9"/>
        <color rgb="FF231F20"/>
        <rFont val="Times New Roman"/>
        <family val="1"/>
      </rPr>
      <t>Family</t>
    </r>
  </si>
  <si>
    <r>
      <rPr>
        <sz val="9"/>
        <color rgb="FF231F20"/>
        <rFont val="Times New Roman"/>
        <family val="1"/>
      </rPr>
      <t>Employee  +  spouse</t>
    </r>
  </si>
  <si>
    <r>
      <rPr>
        <sz val="9"/>
        <color rgb="FF231F20"/>
        <rFont val="Times New Roman"/>
        <family val="1"/>
      </rPr>
      <t>Employee  +  child(ren)</t>
    </r>
  </si>
  <si>
    <r>
      <rPr>
        <sz val="9"/>
        <color rgb="FF231F20"/>
        <rFont val="Times New Roman"/>
        <family val="1"/>
      </rPr>
      <t>Employee  +  Family</t>
    </r>
  </si>
  <si>
    <r>
      <rPr>
        <sz val="9"/>
        <color rgb="FF231F20"/>
        <rFont val="Times New Roman"/>
        <family val="1"/>
      </rPr>
      <t>Kaiser EPO - 4063</t>
    </r>
  </si>
  <si>
    <r>
      <rPr>
        <sz val="9"/>
        <color rgb="FF231F20"/>
        <rFont val="Times New Roman"/>
        <family val="1"/>
      </rPr>
      <t>Kaiser HSA - 4085</t>
    </r>
  </si>
  <si>
    <r>
      <rPr>
        <sz val="9"/>
        <color rgb="FF231F20"/>
        <rFont val="Times New Roman"/>
        <family val="1"/>
      </rPr>
      <t>BlueShield PPO - 5119</t>
    </r>
  </si>
  <si>
    <r>
      <rPr>
        <sz val="9"/>
        <color rgb="FF231F20"/>
        <rFont val="Times New Roman"/>
        <family val="1"/>
      </rPr>
      <t>BlueShield HSA - 5070</t>
    </r>
  </si>
  <si>
    <r>
      <rPr>
        <sz val="9"/>
        <color rgb="FF231F20"/>
        <rFont val="Times New Roman"/>
        <family val="1"/>
      </rPr>
      <t>BlueShield EPO - 5139</t>
    </r>
  </si>
  <si>
    <r>
      <rPr>
        <sz val="9"/>
        <color rgb="FF231F20"/>
        <rFont val="Times New Roman"/>
        <family val="1"/>
      </rPr>
      <t>VSP Vision - Low</t>
    </r>
  </si>
  <si>
    <r>
      <rPr>
        <sz val="9"/>
        <color rgb="FF231F20"/>
        <rFont val="Times New Roman"/>
        <family val="1"/>
      </rPr>
      <t>VSP Vision - High</t>
    </r>
  </si>
  <si>
    <r>
      <rPr>
        <sz val="9"/>
        <color rgb="FF231F20"/>
        <rFont val="Times New Roman"/>
        <family val="1"/>
      </rPr>
      <t>Delta Dental - Low</t>
    </r>
  </si>
  <si>
    <r>
      <rPr>
        <sz val="9"/>
        <color rgb="FF231F20"/>
        <rFont val="Times New Roman"/>
        <family val="1"/>
      </rPr>
      <t>Delta Dental - High</t>
    </r>
  </si>
  <si>
    <t>Monthly Premium</t>
  </si>
  <si>
    <t>Medical</t>
  </si>
  <si>
    <t>Plan Selection</t>
  </si>
  <si>
    <t>MEDICAL TABLE</t>
  </si>
  <si>
    <t>VISION TABLE</t>
  </si>
  <si>
    <t>DENTAL TABLE</t>
  </si>
  <si>
    <r>
      <rPr>
        <b/>
        <sz val="12"/>
        <color rgb="FFFF7C80"/>
        <rFont val="Times New Roman"/>
        <family val="1"/>
      </rPr>
      <t>ESTIMATED</t>
    </r>
    <r>
      <rPr>
        <b/>
        <sz val="9"/>
        <color rgb="FFFF0000"/>
        <rFont val="Times New Roman"/>
        <family val="1"/>
      </rPr>
      <t xml:space="preserve"> </t>
    </r>
    <r>
      <rPr>
        <b/>
        <sz val="9"/>
        <color theme="0"/>
        <rFont val="Times New Roman"/>
        <family val="1"/>
      </rPr>
      <t>Employer Premium 2022-23 
(+2% increase)</t>
    </r>
  </si>
  <si>
    <t>G1. Lay Benefits Worksheet</t>
  </si>
  <si>
    <t>(Assume 5% increase)</t>
  </si>
  <si>
    <t>'22-23 Budget 
vs 
'21-22 Proj Actual</t>
  </si>
  <si>
    <t>Health Benefit:</t>
  </si>
  <si>
    <t>Core Life &amp; AD&amp;D</t>
  </si>
  <si>
    <r>
      <rPr>
        <b/>
        <sz val="12"/>
        <color rgb="FFFF0000"/>
        <rFont val="Times New Roman"/>
        <family val="1"/>
      </rPr>
      <t>ESTIMATED*:</t>
    </r>
    <r>
      <rPr>
        <b/>
        <sz val="12"/>
        <color rgb="FF0000FF"/>
        <rFont val="Times New Roman"/>
        <family val="1"/>
      </rPr>
      <t xml:space="preserve"> Employer premium/ month</t>
    </r>
  </si>
  <si>
    <t xml:space="preserve">* ESTIMATED premium for 2022-23 reflect an estimated 2% increase over 2021-22 premiums. </t>
  </si>
  <si>
    <t>enter amount in tab C, column G</t>
  </si>
  <si>
    <t>enter amount in tab C, column H</t>
  </si>
  <si>
    <t>enter amount in  tab C, column I</t>
  </si>
  <si>
    <t>enter amount in tab C, column J</t>
  </si>
  <si>
    <t>enter amount in tab C, column K</t>
  </si>
  <si>
    <t>start</t>
  </si>
  <si>
    <t>Equals: Estimated Assessment 2022-23</t>
  </si>
  <si>
    <t>B1.</t>
  </si>
  <si>
    <t>Assessment Worksheet</t>
  </si>
  <si>
    <t>If needed, tab B1 is provided to help estimate the parish 2022-23 assessment. On tab B1, enter 
(1) Estimated 2021-22 offertory and 
(2) if applicable, estimated 2021-22 interest expense on PFI Loans. 
Result: Estimated assessment will calculate based on Offertory minus Loan Interest expense; multiplied by the Assessment rate. 
Enter this amount to the 2022- 23 Budget column</t>
  </si>
  <si>
    <t>C.6</t>
  </si>
  <si>
    <t xml:space="preserve">Mass Offerings: If the priest is Tier 2, add to base salary: </t>
  </si>
  <si>
    <t xml:space="preserve">Funeral Supplement: If the priest is Option 2, reduce from base salary: </t>
  </si>
  <si>
    <t xml:space="preserve">If needed, tab B1 is provided to help estimate the parish 2022-23 assessment. </t>
  </si>
  <si>
    <t>Minimum salaried compensation is $62,400/year</t>
  </si>
  <si>
    <t>Minimum hourly wage is $15.00/hour</t>
  </si>
  <si>
    <r>
      <rPr>
        <i/>
        <sz val="9"/>
        <color rgb="FFFF0000"/>
        <rFont val="Arial"/>
        <family val="2"/>
      </rPr>
      <t>To derive benefits cost, there are options</t>
    </r>
    <r>
      <rPr>
        <sz val="9"/>
        <color indexed="10"/>
        <rFont val="Arial"/>
        <family val="2"/>
      </rPr>
      <t>: 
* Make calculations using the 2021-22 Benefits Calc. worksheet, and add 2% to the totals
* Make calculations using the 2022-23 Benefits Calc. worksheet</t>
    </r>
    <r>
      <rPr>
        <sz val="9"/>
        <color rgb="FFFF0000"/>
        <rFont val="Arial"/>
        <family val="2"/>
      </rPr>
      <t xml:space="preserve">
* Make calculations using tab G1. Lay Benefits Worsheet 
  (which provides an estimate @ 2021-22 actuals + 2%)</t>
    </r>
  </si>
  <si>
    <r>
      <t>Auto Insurance (</t>
    </r>
    <r>
      <rPr>
        <b/>
        <sz val="10"/>
        <rFont val="Arial"/>
        <family val="2"/>
      </rPr>
      <t>max of $2,250.00 /yea</t>
    </r>
    <r>
      <rPr>
        <sz val="10"/>
        <rFont val="Arial"/>
        <family val="2"/>
      </rPr>
      <t>r per priest)</t>
    </r>
  </si>
  <si>
    <t xml:space="preserve">CELL L90….Enter parish Cash balance as of 6/30/21 (from QuickBooks Balance sheet 6/30/2021). </t>
  </si>
  <si>
    <r>
      <t xml:space="preserve">BEGINNING CASH BALANCE - JULY 1,2021 </t>
    </r>
    <r>
      <rPr>
        <i/>
        <sz val="10"/>
        <color rgb="FF000000"/>
        <rFont val="Arial"/>
        <family val="2"/>
      </rPr>
      <t>(same as ending balance @ 6/30/21)</t>
    </r>
  </si>
  <si>
    <t>Offertory: Acct 501, 2021-22 (7/1/21 - 6/30/22)</t>
  </si>
  <si>
    <t>Compensation is taxable and includes the following: base salary and funeral supplement at $200 per month *. 
"Years of Service" refers to years of service in the Diocese of Sacramento. (Note that once a Priest in incardinated into the Diocese of Sacramento, years of service is calculated from ordination date i f needed contact your Financial Services Coordinator for this date)</t>
  </si>
  <si>
    <r>
      <rPr>
        <i/>
        <sz val="10"/>
        <rFont val="Arial"/>
        <family val="2"/>
      </rPr>
      <t xml:space="preserve">Column K </t>
    </r>
    <r>
      <rPr>
        <sz val="10"/>
        <rFont val="Arial"/>
        <family val="2"/>
      </rPr>
      <t>- Run QuickBooks report - "Profit and Loss Standard" for this fiscal year to date 
(7/1/21 -  the date you want to present)</t>
    </r>
  </si>
  <si>
    <r>
      <rPr>
        <i/>
        <sz val="10"/>
        <rFont val="Arial"/>
        <family val="2"/>
      </rPr>
      <t xml:space="preserve">Column L </t>
    </r>
    <r>
      <rPr>
        <sz val="10"/>
        <rFont val="Arial"/>
        <family val="2"/>
      </rPr>
      <t xml:space="preserve">- Input the budgeted amounts for the fiscal year 2020-2021….from the 'final' budget your parish submitted. </t>
    </r>
  </si>
  <si>
    <r>
      <rPr>
        <i/>
        <sz val="10"/>
        <rFont val="Arial"/>
        <family val="2"/>
      </rPr>
      <t xml:space="preserve">Column M </t>
    </r>
    <r>
      <rPr>
        <sz val="10"/>
        <rFont val="Arial"/>
        <family val="2"/>
      </rPr>
      <t xml:space="preserve">- Input your projected actual income/expense for each line item in this column. These numbers should be your projection for the </t>
    </r>
    <r>
      <rPr>
        <b/>
        <u/>
        <sz val="10"/>
        <rFont val="Arial"/>
        <family val="2"/>
      </rPr>
      <t>entire fiscal year of 7/1/21 - 6/30/22.</t>
    </r>
  </si>
  <si>
    <r>
      <rPr>
        <i/>
        <sz val="10"/>
        <rFont val="Arial"/>
        <family val="2"/>
      </rPr>
      <t>Column O</t>
    </r>
    <r>
      <rPr>
        <sz val="10"/>
        <rFont val="Arial"/>
        <family val="2"/>
      </rPr>
      <t xml:space="preserve"> - Input your budget amounts for the fiscal year 2022-2023, except for the data which will be entered on Tabs "C" through "H"….</t>
    </r>
  </si>
  <si>
    <r>
      <rPr>
        <i/>
        <sz val="10"/>
        <rFont val="Arial"/>
        <family val="2"/>
      </rPr>
      <t>Column I -</t>
    </r>
    <r>
      <rPr>
        <sz val="10"/>
        <rFont val="Arial"/>
        <family val="2"/>
      </rPr>
      <t xml:space="preserve"> Run QuickBooks report - "Profit and Loss Standard: for last fiscal year 
(7/1/20 - 6/30/21)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</si>
</sst>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
    <numFmt numFmtId="165" formatCode="0.00_)"/>
    <numFmt numFmtId="166" formatCode="0.000_)"/>
    <numFmt numFmtId="167" formatCode="0.0_)"/>
    <numFmt numFmtId="168" formatCode="#,##0.0_);\(#,##0.0\)"/>
    <numFmt numFmtId="169" formatCode="_(* #,##0.0_);_(* \(#,##0.0\);_(* &quot;-&quot;??_);_(@_)"/>
    <numFmt numFmtId="170" formatCode="#,##0.000_);\(#,##0.000\)"/>
    <numFmt numFmtId="171" formatCode="mmmm\ d\,\ yyyy"/>
    <numFmt numFmtId="172" formatCode="_(* #,##0_);_(* \(#,##0\);_(* &quot;-&quot;??_);_(@_)"/>
    <numFmt numFmtId="173" formatCode="m/d/yy;@"/>
    <numFmt numFmtId="174" formatCode="&quot;$&quot;#,##0"/>
    <numFmt numFmtId="175" formatCode="[$-409]mmmm\ d\,\ yyyy;@"/>
  </numFmts>
  <fonts count="158">
    <font>
      <sz val="10"/>
      <name val="Geneva"/>
    </font>
    <font>
      <sz val="11"/>
      <color theme="1"/>
      <name val="Calibri"/>
      <family val="2"/>
      <scheme val="minor"/>
    </font>
    <font>
      <sz val="10"/>
      <name val="Arial"/>
      <family val="2"/>
    </font>
    <font>
      <sz val="8"/>
      <name val="Geneva"/>
    </font>
    <font>
      <b/>
      <sz val="10"/>
      <name val="Arial"/>
      <family val="2"/>
    </font>
    <font>
      <sz val="8"/>
      <color indexed="81"/>
      <name val="Tahoma"/>
      <family val="2"/>
    </font>
    <font>
      <sz val="10"/>
      <name val="Arial"/>
      <family val="2"/>
    </font>
    <font>
      <sz val="10"/>
      <color indexed="8"/>
      <name val="Arial"/>
      <family val="2"/>
    </font>
    <font>
      <b/>
      <sz val="14"/>
      <name val="Arial"/>
      <family val="2"/>
    </font>
    <font>
      <b/>
      <sz val="10"/>
      <color indexed="8"/>
      <name val="Arial"/>
      <family val="2"/>
    </font>
    <font>
      <b/>
      <i/>
      <sz val="14"/>
      <color indexed="8"/>
      <name val="Arial"/>
      <family val="2"/>
    </font>
    <font>
      <b/>
      <sz val="14"/>
      <color indexed="8"/>
      <name val="Arial"/>
      <family val="2"/>
    </font>
    <font>
      <sz val="8"/>
      <color indexed="8"/>
      <name val="Arial"/>
      <family val="2"/>
    </font>
    <font>
      <sz val="8"/>
      <name val="Arial"/>
      <family val="2"/>
    </font>
    <font>
      <b/>
      <u/>
      <sz val="10"/>
      <color indexed="8"/>
      <name val="Arial"/>
      <family val="2"/>
    </font>
    <font>
      <b/>
      <i/>
      <sz val="10"/>
      <name val="Arial"/>
      <family val="2"/>
    </font>
    <font>
      <sz val="10"/>
      <color indexed="10"/>
      <name val="Arial"/>
      <family val="2"/>
    </font>
    <font>
      <b/>
      <sz val="9"/>
      <color indexed="10"/>
      <name val="Arial"/>
      <family val="2"/>
    </font>
    <font>
      <b/>
      <sz val="8"/>
      <color indexed="81"/>
      <name val="Tahoma"/>
      <family val="2"/>
    </font>
    <font>
      <u/>
      <sz val="8"/>
      <color indexed="81"/>
      <name val="Tahoma"/>
      <family val="2"/>
    </font>
    <font>
      <b/>
      <sz val="10"/>
      <color indexed="10"/>
      <name val="Arial"/>
      <family val="2"/>
    </font>
    <font>
      <b/>
      <i/>
      <sz val="10"/>
      <color indexed="8"/>
      <name val="Arial"/>
      <family val="2"/>
    </font>
    <font>
      <b/>
      <i/>
      <sz val="12"/>
      <color indexed="8"/>
      <name val="Arial"/>
      <family val="2"/>
    </font>
    <font>
      <b/>
      <i/>
      <u/>
      <sz val="12"/>
      <color indexed="8"/>
      <name val="Arial"/>
      <family val="2"/>
    </font>
    <font>
      <b/>
      <sz val="12"/>
      <color indexed="8"/>
      <name val="Arial"/>
      <family val="2"/>
    </font>
    <font>
      <b/>
      <i/>
      <sz val="10"/>
      <color indexed="10"/>
      <name val="Arial"/>
      <family val="2"/>
    </font>
    <font>
      <b/>
      <i/>
      <sz val="9"/>
      <color indexed="10"/>
      <name val="Arial"/>
      <family val="2"/>
    </font>
    <font>
      <b/>
      <sz val="12"/>
      <name val="Arial"/>
      <family val="2"/>
    </font>
    <font>
      <b/>
      <i/>
      <sz val="11"/>
      <name val="Arial"/>
      <family val="2"/>
    </font>
    <font>
      <b/>
      <i/>
      <sz val="12"/>
      <color indexed="10"/>
      <name val="Arial"/>
      <family val="2"/>
    </font>
    <font>
      <i/>
      <sz val="10"/>
      <name val="Arial"/>
      <family val="2"/>
    </font>
    <font>
      <sz val="12"/>
      <name val="Arial"/>
      <family val="2"/>
    </font>
    <font>
      <sz val="12"/>
      <name val="Geneva"/>
    </font>
    <font>
      <b/>
      <sz val="10"/>
      <name val="Geneva"/>
    </font>
    <font>
      <b/>
      <u/>
      <sz val="11"/>
      <color indexed="8"/>
      <name val="Arial"/>
      <family val="2"/>
    </font>
    <font>
      <sz val="10"/>
      <color rgb="FFFF0000"/>
      <name val="Arial"/>
      <family val="2"/>
    </font>
    <font>
      <sz val="14"/>
      <name val="Arial"/>
      <family val="2"/>
    </font>
    <font>
      <sz val="14"/>
      <name val="Geneva"/>
    </font>
    <font>
      <i/>
      <sz val="10"/>
      <name val="Geneva"/>
    </font>
    <font>
      <b/>
      <sz val="12"/>
      <color rgb="FFFF0000"/>
      <name val="Arial"/>
      <family val="2"/>
    </font>
    <font>
      <b/>
      <sz val="13"/>
      <color indexed="8"/>
      <name val="Arial"/>
      <family val="2"/>
    </font>
    <font>
      <sz val="13"/>
      <name val="Geneva"/>
    </font>
    <font>
      <b/>
      <u/>
      <sz val="12"/>
      <name val="Arial"/>
      <family val="2"/>
    </font>
    <font>
      <i/>
      <sz val="8"/>
      <color indexed="8"/>
      <name val="Arial"/>
      <family val="2"/>
    </font>
    <font>
      <i/>
      <sz val="10"/>
      <color indexed="8"/>
      <name val="Arial"/>
      <family val="2"/>
    </font>
    <font>
      <sz val="13"/>
      <color indexed="8"/>
      <name val="Arial"/>
      <family val="2"/>
    </font>
    <font>
      <b/>
      <sz val="9"/>
      <color indexed="8"/>
      <name val="Arial"/>
      <family val="2"/>
    </font>
    <font>
      <i/>
      <sz val="10"/>
      <color indexed="10"/>
      <name val="Arial"/>
      <family val="2"/>
    </font>
    <font>
      <sz val="9"/>
      <color indexed="8"/>
      <name val="Arial"/>
      <family val="2"/>
    </font>
    <font>
      <sz val="12"/>
      <color indexed="8"/>
      <name val="Arial"/>
      <family val="2"/>
    </font>
    <font>
      <b/>
      <sz val="12"/>
      <name val="Geneva"/>
    </font>
    <font>
      <sz val="9"/>
      <name val="Arial"/>
      <family val="2"/>
    </font>
    <font>
      <b/>
      <u/>
      <sz val="9"/>
      <name val="Arial"/>
      <family val="2"/>
    </font>
    <font>
      <b/>
      <sz val="10"/>
      <color rgb="FF0000FF"/>
      <name val="Arial"/>
      <family val="2"/>
    </font>
    <font>
      <b/>
      <sz val="14"/>
      <color rgb="FF0000FF"/>
      <name val="Arial"/>
      <family val="2"/>
    </font>
    <font>
      <sz val="10"/>
      <color rgb="FF0000FF"/>
      <name val="Arial"/>
      <family val="2"/>
    </font>
    <font>
      <sz val="14"/>
      <color rgb="FF0000FF"/>
      <name val="Arial"/>
      <family val="2"/>
    </font>
    <font>
      <b/>
      <sz val="12"/>
      <color rgb="FF0000FF"/>
      <name val="Arial"/>
      <family val="2"/>
    </font>
    <font>
      <sz val="10"/>
      <color rgb="FF0000FF"/>
      <name val="Geneva"/>
    </font>
    <font>
      <b/>
      <i/>
      <sz val="10"/>
      <color rgb="FF0000FF"/>
      <name val="Arial"/>
      <family val="2"/>
    </font>
    <font>
      <i/>
      <sz val="10"/>
      <color rgb="FF0000FF"/>
      <name val="Arial"/>
      <family val="2"/>
    </font>
    <font>
      <b/>
      <i/>
      <sz val="14"/>
      <color rgb="FF0000FF"/>
      <name val="Arial"/>
      <family val="2"/>
    </font>
    <font>
      <sz val="8"/>
      <color rgb="FF0000FF"/>
      <name val="Arial"/>
      <family val="2"/>
    </font>
    <font>
      <i/>
      <sz val="8"/>
      <color rgb="FF0000FF"/>
      <name val="Arial"/>
      <family val="2"/>
    </font>
    <font>
      <b/>
      <i/>
      <u/>
      <sz val="14"/>
      <color rgb="FF0000FF"/>
      <name val="Arial"/>
      <family val="2"/>
    </font>
    <font>
      <sz val="22"/>
      <color rgb="FF0000FF"/>
      <name val="Arial"/>
      <family val="2"/>
    </font>
    <font>
      <i/>
      <sz val="14"/>
      <name val="Arial"/>
      <family val="2"/>
    </font>
    <font>
      <b/>
      <i/>
      <sz val="12"/>
      <name val="Arial"/>
      <family val="2"/>
    </font>
    <font>
      <b/>
      <sz val="18"/>
      <color rgb="FF0000FF"/>
      <name val="Arial"/>
      <family val="2"/>
    </font>
    <font>
      <sz val="11"/>
      <name val="Arial"/>
      <family val="2"/>
    </font>
    <font>
      <sz val="10"/>
      <color indexed="9"/>
      <name val="Arial"/>
      <family val="2"/>
    </font>
    <font>
      <i/>
      <sz val="9"/>
      <name val="Arial"/>
      <family val="2"/>
    </font>
    <font>
      <i/>
      <sz val="12"/>
      <name val="Arial"/>
      <family val="2"/>
    </font>
    <font>
      <b/>
      <sz val="10"/>
      <color rgb="FFFF0000"/>
      <name val="Arial"/>
      <family val="2"/>
    </font>
    <font>
      <u/>
      <sz val="10"/>
      <name val="Arial"/>
      <family val="2"/>
    </font>
    <font>
      <sz val="12"/>
      <color rgb="FF0000FF"/>
      <name val="Arial"/>
      <family val="2"/>
    </font>
    <font>
      <sz val="10"/>
      <color rgb="FFFF0000"/>
      <name val="Geneva"/>
    </font>
    <font>
      <b/>
      <sz val="10"/>
      <color rgb="FFFF0000"/>
      <name val="Geneva"/>
    </font>
    <font>
      <b/>
      <sz val="12"/>
      <name val="Geneva"/>
      <family val="2"/>
    </font>
    <font>
      <sz val="14"/>
      <color rgb="FF0000FF"/>
      <name val="Geneva"/>
    </font>
    <font>
      <b/>
      <u/>
      <sz val="14"/>
      <color rgb="FF0000FF"/>
      <name val="Arial"/>
      <family val="2"/>
    </font>
    <font>
      <sz val="12"/>
      <color rgb="FF0000FF"/>
      <name val="Geneva"/>
    </font>
    <font>
      <b/>
      <sz val="8"/>
      <color rgb="FF0000FF"/>
      <name val="Arial"/>
      <family val="2"/>
    </font>
    <font>
      <sz val="10"/>
      <color rgb="FFC00000"/>
      <name val="Arial"/>
      <family val="2"/>
    </font>
    <font>
      <b/>
      <sz val="16"/>
      <name val="Arial"/>
      <family val="2"/>
    </font>
    <font>
      <b/>
      <sz val="10"/>
      <name val="Calibri"/>
      <family val="2"/>
      <scheme val="minor"/>
    </font>
    <font>
      <b/>
      <u/>
      <sz val="12"/>
      <color rgb="FF0000FF"/>
      <name val="Arial"/>
      <family val="2"/>
    </font>
    <font>
      <b/>
      <sz val="12"/>
      <color rgb="FF0000FF"/>
      <name val="Geneva"/>
      <family val="2"/>
    </font>
    <font>
      <b/>
      <u/>
      <sz val="12"/>
      <color rgb="FFFF0000"/>
      <name val="Arial"/>
      <family val="2"/>
    </font>
    <font>
      <u/>
      <sz val="10"/>
      <color rgb="FFFF0000"/>
      <name val="Geneva"/>
    </font>
    <font>
      <sz val="9"/>
      <color indexed="10"/>
      <name val="Arial"/>
      <family val="2"/>
    </font>
    <font>
      <i/>
      <sz val="12"/>
      <color indexed="8"/>
      <name val="Arial"/>
      <family val="2"/>
    </font>
    <font>
      <i/>
      <sz val="12"/>
      <name val="Geneva"/>
    </font>
    <font>
      <b/>
      <u/>
      <sz val="14"/>
      <color indexed="8"/>
      <name val="Arial"/>
      <family val="2"/>
    </font>
    <font>
      <b/>
      <sz val="20"/>
      <color indexed="8"/>
      <name val="Arial"/>
      <family val="2"/>
    </font>
    <font>
      <sz val="20"/>
      <name val="Geneva"/>
    </font>
    <font>
      <sz val="9"/>
      <color rgb="FFFF0000"/>
      <name val="Arial"/>
      <family val="2"/>
    </font>
    <font>
      <b/>
      <sz val="16"/>
      <color rgb="FF0000FF"/>
      <name val="Arial"/>
      <family val="2"/>
    </font>
    <font>
      <sz val="16"/>
      <color rgb="FF0000FF"/>
      <name val="Arial"/>
      <family val="2"/>
    </font>
    <font>
      <b/>
      <sz val="10"/>
      <color theme="0" tint="-0.499984740745262"/>
      <name val="Arial"/>
      <family val="2"/>
    </font>
    <font>
      <sz val="11"/>
      <color theme="1"/>
      <name val="Arial"/>
      <family val="2"/>
    </font>
    <font>
      <sz val="12"/>
      <color theme="1"/>
      <name val="Arial"/>
      <family val="2"/>
    </font>
    <font>
      <b/>
      <sz val="12"/>
      <color theme="1"/>
      <name val="Arial"/>
      <family val="2"/>
    </font>
    <font>
      <b/>
      <u/>
      <sz val="12"/>
      <color theme="1"/>
      <name val="Arial"/>
      <family val="2"/>
    </font>
    <font>
      <b/>
      <sz val="13"/>
      <color rgb="FF0000FF"/>
      <name val="Arial"/>
      <family val="2"/>
    </font>
    <font>
      <b/>
      <u/>
      <sz val="11"/>
      <color theme="1"/>
      <name val="Arial"/>
      <family val="2"/>
    </font>
    <font>
      <sz val="10"/>
      <color theme="1"/>
      <name val="Arial"/>
      <family val="2"/>
    </font>
    <font>
      <u/>
      <sz val="11"/>
      <name val="Arial"/>
      <family val="2"/>
    </font>
    <font>
      <b/>
      <i/>
      <sz val="10"/>
      <color rgb="FFFF0000"/>
      <name val="Arial"/>
      <family val="2"/>
    </font>
    <font>
      <sz val="8"/>
      <color rgb="FFFF0000"/>
      <name val="Arial"/>
      <family val="2"/>
    </font>
    <font>
      <b/>
      <u/>
      <sz val="10"/>
      <name val="Arial"/>
      <family val="2"/>
    </font>
    <font>
      <b/>
      <sz val="12"/>
      <color rgb="FF0000FF"/>
      <name val="Geneva"/>
    </font>
    <font>
      <b/>
      <i/>
      <sz val="14"/>
      <name val="Times New Roman"/>
      <family val="1"/>
    </font>
    <font>
      <b/>
      <i/>
      <sz val="14"/>
      <color theme="1"/>
      <name val="Times New Roman"/>
      <family val="1"/>
    </font>
    <font>
      <sz val="11"/>
      <name val="Times New Roman"/>
      <family val="1"/>
    </font>
    <font>
      <sz val="11"/>
      <color theme="1"/>
      <name val="Times New Roman"/>
      <family val="1"/>
    </font>
    <font>
      <b/>
      <sz val="11"/>
      <name val="Times New Roman"/>
      <family val="1"/>
    </font>
    <font>
      <b/>
      <i/>
      <sz val="11"/>
      <name val="Times New Roman"/>
      <family val="1"/>
    </font>
    <font>
      <b/>
      <sz val="10"/>
      <color rgb="FF0000FF"/>
      <name val="Times New Roman"/>
      <family val="1"/>
    </font>
    <font>
      <sz val="11"/>
      <color theme="0" tint="-0.249977111117893"/>
      <name val="Times New Roman"/>
      <family val="1"/>
    </font>
    <font>
      <sz val="9"/>
      <name val="Times New Roman"/>
      <family val="1"/>
    </font>
    <font>
      <b/>
      <sz val="11"/>
      <color theme="0" tint="-0.249977111117893"/>
      <name val="Times New Roman"/>
      <family val="1"/>
    </font>
    <font>
      <b/>
      <sz val="12"/>
      <name val="Times New Roman"/>
      <family val="1"/>
    </font>
    <font>
      <b/>
      <sz val="10"/>
      <name val="Times New Roman"/>
      <family val="1"/>
    </font>
    <font>
      <sz val="13"/>
      <name val="Arial"/>
      <family val="2"/>
    </font>
    <font>
      <b/>
      <sz val="13"/>
      <name val="Times New Roman"/>
      <family val="1"/>
    </font>
    <font>
      <sz val="10"/>
      <name val="Times New Roman"/>
      <family val="1"/>
    </font>
    <font>
      <b/>
      <sz val="9"/>
      <name val="Times New Roman"/>
      <family val="1"/>
    </font>
    <font>
      <sz val="9"/>
      <name val="Geneva"/>
    </font>
    <font>
      <sz val="14"/>
      <color rgb="FF0000FF"/>
      <name val="Times New Roman"/>
      <family val="1"/>
    </font>
    <font>
      <i/>
      <sz val="11"/>
      <name val="Times New Roman"/>
      <family val="1"/>
    </font>
    <font>
      <sz val="11"/>
      <name val="Geneva"/>
    </font>
    <font>
      <b/>
      <i/>
      <sz val="14"/>
      <color rgb="FF0000FF"/>
      <name val="Times New Roman"/>
      <family val="1"/>
    </font>
    <font>
      <sz val="11"/>
      <color rgb="FF0000FF"/>
      <name val="Times New Roman"/>
      <family val="1"/>
    </font>
    <font>
      <sz val="13"/>
      <color rgb="FF0000FF"/>
      <name val="Times New Roman"/>
      <family val="1"/>
    </font>
    <font>
      <sz val="10"/>
      <color rgb="FF0000FF"/>
      <name val="Times New Roman"/>
      <family val="1"/>
    </font>
    <font>
      <sz val="13"/>
      <color rgb="FF0000FF"/>
      <name val="Arial"/>
      <family val="2"/>
    </font>
    <font>
      <b/>
      <sz val="13"/>
      <color rgb="FF0000FF"/>
      <name val="Times New Roman"/>
      <family val="1"/>
    </font>
    <font>
      <sz val="13"/>
      <color rgb="FF0000FF"/>
      <name val="Geneva"/>
    </font>
    <font>
      <sz val="10"/>
      <color theme="2"/>
      <name val="Geneva"/>
    </font>
    <font>
      <sz val="11"/>
      <color theme="2"/>
      <name val="Times New Roman"/>
      <family val="1"/>
    </font>
    <font>
      <sz val="9"/>
      <color rgb="FF231F20"/>
      <name val="Times New Roman"/>
      <family val="1"/>
    </font>
    <font>
      <sz val="14"/>
      <name val="Times New Roman"/>
      <family val="1"/>
    </font>
    <font>
      <b/>
      <sz val="14"/>
      <color theme="0"/>
      <name val="Times New Roman"/>
      <family val="1"/>
    </font>
    <font>
      <b/>
      <sz val="25"/>
      <color theme="0"/>
      <name val="Times New Roman"/>
      <family val="1"/>
    </font>
    <font>
      <b/>
      <sz val="9"/>
      <color theme="0"/>
      <name val="Times New Roman"/>
      <family val="1"/>
    </font>
    <font>
      <b/>
      <sz val="9"/>
      <color rgb="FFFF0000"/>
      <name val="Times New Roman"/>
      <family val="1"/>
    </font>
    <font>
      <b/>
      <sz val="12"/>
      <color rgb="FFFF7C80"/>
      <name val="Times New Roman"/>
      <family val="1"/>
    </font>
    <font>
      <sz val="10"/>
      <color theme="0" tint="-0.249977111117893"/>
      <name val="Times New Roman"/>
      <family val="1"/>
    </font>
    <font>
      <b/>
      <sz val="14"/>
      <color rgb="FF0000FF"/>
      <name val="Times New Roman"/>
      <family val="1"/>
    </font>
    <font>
      <b/>
      <sz val="12"/>
      <color rgb="FF0000FF"/>
      <name val="Times New Roman"/>
      <family val="1"/>
    </font>
    <font>
      <b/>
      <sz val="12"/>
      <color rgb="FFFF0000"/>
      <name val="Times New Roman"/>
      <family val="1"/>
    </font>
    <font>
      <i/>
      <sz val="10"/>
      <color rgb="FFFF0000"/>
      <name val="Times New Roman"/>
      <family val="1"/>
    </font>
    <font>
      <sz val="10"/>
      <color rgb="FF3399FF"/>
      <name val="Geneva"/>
    </font>
    <font>
      <i/>
      <sz val="9"/>
      <color rgb="FFFF0000"/>
      <name val="Arial"/>
      <family val="2"/>
    </font>
    <font>
      <i/>
      <sz val="10"/>
      <color rgb="FF000000"/>
      <name val="Arial"/>
      <family val="2"/>
    </font>
    <font>
      <b/>
      <sz val="8"/>
      <color indexed="8"/>
      <name val="Arial"/>
      <family val="2"/>
    </font>
    <font>
      <b/>
      <sz val="12"/>
      <color theme="0"/>
      <name val="Arial"/>
      <family val="2"/>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1" tint="0.499984740745262"/>
        <bgColor indexed="64"/>
      </patternFill>
    </fill>
  </fills>
  <borders count="97">
    <border>
      <left/>
      <right/>
      <top/>
      <bottom/>
      <diagonal/>
    </border>
    <border>
      <left/>
      <right/>
      <top style="thin">
        <color indexed="8"/>
      </top>
      <bottom style="thin">
        <color indexed="8"/>
      </bottom>
      <diagonal/>
    </border>
    <border>
      <left/>
      <right style="thin">
        <color indexed="8"/>
      </right>
      <top/>
      <bottom/>
      <diagonal/>
    </border>
    <border>
      <left/>
      <right/>
      <top/>
      <bottom style="medium">
        <color indexed="8"/>
      </bottom>
      <diagonal/>
    </border>
    <border>
      <left/>
      <right/>
      <top style="medium">
        <color indexed="8"/>
      </top>
      <bottom style="medium">
        <color indexed="8"/>
      </bottom>
      <diagonal/>
    </border>
    <border>
      <left/>
      <right/>
      <top/>
      <bottom style="thin">
        <color indexed="64"/>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8"/>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bottom style="thin">
        <color indexed="64"/>
      </bottom>
      <diagonal/>
    </border>
    <border>
      <left style="thin">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right style="thin">
        <color indexed="8"/>
      </right>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style="medium">
        <color indexed="64"/>
      </top>
      <bottom/>
      <diagonal/>
    </border>
    <border>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medium">
        <color indexed="8"/>
      </right>
      <top/>
      <bottom style="medium">
        <color indexed="8"/>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8"/>
      </bottom>
      <diagonal/>
    </border>
    <border>
      <left/>
      <right style="medium">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8"/>
      </bottom>
      <diagonal/>
    </border>
    <border>
      <left style="thin">
        <color indexed="8"/>
      </left>
      <right/>
      <top style="thin">
        <color indexed="8"/>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thick">
        <color theme="0" tint="-0.34998626667073579"/>
      </left>
      <right style="medium">
        <color indexed="8"/>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
      <left style="thick">
        <color theme="0" tint="-0.34998626667073579"/>
      </left>
      <right style="thick">
        <color theme="0" tint="-0.34998626667073579"/>
      </right>
      <top style="thick">
        <color theme="0" tint="-0.34998626667073579"/>
      </top>
      <bottom style="double">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indexed="64"/>
      </left>
      <right/>
      <top style="thin">
        <color indexed="64"/>
      </top>
      <bottom/>
      <diagonal/>
    </border>
    <border>
      <left style="medium">
        <color indexed="64"/>
      </left>
      <right style="thin">
        <color indexed="8"/>
      </right>
      <top/>
      <bottom style="medium">
        <color indexed="8"/>
      </bottom>
      <diagonal/>
    </border>
    <border>
      <left style="thin">
        <color indexed="8"/>
      </left>
      <right/>
      <top style="thin">
        <color indexed="64"/>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style="thin">
        <color indexed="8"/>
      </top>
      <bottom/>
      <diagonal/>
    </border>
    <border>
      <left/>
      <right/>
      <top style="thin">
        <color indexed="64"/>
      </top>
      <bottom style="double">
        <color indexed="64"/>
      </bottom>
      <diagonal/>
    </border>
    <border>
      <left/>
      <right style="medium">
        <color auto="1"/>
      </right>
      <top/>
      <bottom/>
      <diagonal/>
    </border>
    <border>
      <left/>
      <right/>
      <top/>
      <bottom style="medium">
        <color auto="1"/>
      </bottom>
      <diagonal/>
    </border>
    <border>
      <left/>
      <right/>
      <top style="medium">
        <color auto="1"/>
      </top>
      <bottom/>
      <diagonal/>
    </border>
    <border>
      <left style="thin">
        <color indexed="64"/>
      </left>
      <right/>
      <top style="thin">
        <color indexed="8"/>
      </top>
      <bottom style="thin">
        <color indexed="64"/>
      </bottom>
      <diagonal/>
    </border>
    <border>
      <left/>
      <right style="thin">
        <color indexed="64"/>
      </right>
      <top style="thin">
        <color indexed="8"/>
      </top>
      <bottom style="thin">
        <color indexed="8"/>
      </bottom>
      <diagonal/>
    </border>
    <border>
      <left/>
      <right style="medium">
        <color indexed="8"/>
      </right>
      <top style="thin">
        <color indexed="64"/>
      </top>
      <bottom style="thin">
        <color indexed="8"/>
      </bottom>
      <diagonal/>
    </border>
    <border>
      <left/>
      <right style="medium">
        <color indexed="8"/>
      </right>
      <top/>
      <bottom style="thin">
        <color indexed="64"/>
      </bottom>
      <diagonal/>
    </border>
    <border>
      <left style="thin">
        <color rgb="FF231F20"/>
      </left>
      <right/>
      <top style="thin">
        <color rgb="FF231F20"/>
      </top>
      <bottom style="thin">
        <color rgb="FF231F20"/>
      </bottom>
      <diagonal/>
    </border>
    <border>
      <left style="thin">
        <color rgb="FF231F20"/>
      </left>
      <right/>
      <top/>
      <bottom style="thin">
        <color rgb="FF231F20"/>
      </bottom>
      <diagonal/>
    </border>
    <border>
      <left/>
      <right/>
      <top style="thin">
        <color rgb="FF231F20"/>
      </top>
      <bottom/>
      <diagonal/>
    </border>
    <border>
      <left style="thin">
        <color rgb="FF231F20"/>
      </left>
      <right/>
      <top style="thin">
        <color indexed="64"/>
      </top>
      <bottom style="thin">
        <color indexed="64"/>
      </bottom>
      <diagonal/>
    </border>
  </borders>
  <cellStyleXfs count="6">
    <xf numFmtId="37"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cellStyleXfs>
  <cellXfs count="1063">
    <xf numFmtId="37" fontId="0" fillId="0" borderId="0" xfId="0"/>
    <xf numFmtId="37" fontId="6" fillId="0" borderId="0" xfId="0" applyFont="1" applyProtection="1"/>
    <xf numFmtId="1" fontId="6" fillId="0" borderId="0" xfId="1" applyNumberFormat="1" applyFont="1" applyProtection="1"/>
    <xf numFmtId="164" fontId="6" fillId="0" borderId="0" xfId="0" applyNumberFormat="1" applyFont="1" applyProtection="1"/>
    <xf numFmtId="165" fontId="6" fillId="0" borderId="0" xfId="0" applyNumberFormat="1" applyFont="1" applyProtection="1"/>
    <xf numFmtId="166" fontId="6" fillId="0" borderId="0" xfId="0" applyNumberFormat="1" applyFont="1" applyProtection="1"/>
    <xf numFmtId="37" fontId="7" fillId="0" borderId="0" xfId="0" applyFont="1" applyProtection="1"/>
    <xf numFmtId="37" fontId="6" fillId="0" borderId="0" xfId="0" applyFont="1"/>
    <xf numFmtId="37" fontId="6" fillId="0" borderId="0" xfId="0" applyFont="1" applyAlignment="1" applyProtection="1">
      <alignment horizontal="center"/>
    </xf>
    <xf numFmtId="37" fontId="4" fillId="0" borderId="0" xfId="0" applyFont="1"/>
    <xf numFmtId="37" fontId="6" fillId="0" borderId="0" xfId="0" applyNumberFormat="1" applyFont="1" applyProtection="1"/>
    <xf numFmtId="164" fontId="7" fillId="0" borderId="0" xfId="0" applyNumberFormat="1" applyFont="1" applyProtection="1"/>
    <xf numFmtId="165" fontId="7" fillId="0" borderId="0" xfId="0" applyNumberFormat="1" applyFont="1" applyProtection="1"/>
    <xf numFmtId="166" fontId="7" fillId="0" borderId="0" xfId="0" applyNumberFormat="1" applyFont="1" applyProtection="1"/>
    <xf numFmtId="37" fontId="7" fillId="0" borderId="0" xfId="0" applyNumberFormat="1" applyFont="1" applyBorder="1" applyProtection="1"/>
    <xf numFmtId="167" fontId="7" fillId="0" borderId="0" xfId="0" applyNumberFormat="1" applyFont="1" applyProtection="1"/>
    <xf numFmtId="37" fontId="9" fillId="0" borderId="0" xfId="0" applyFont="1" applyProtection="1"/>
    <xf numFmtId="0" fontId="7" fillId="0" borderId="0" xfId="0" applyNumberFormat="1" applyFont="1" applyFill="1" applyBorder="1" applyAlignment="1" applyProtection="1"/>
    <xf numFmtId="0" fontId="6" fillId="0" borderId="0" xfId="0" applyNumberFormat="1" applyFont="1" applyAlignment="1"/>
    <xf numFmtId="165" fontId="9" fillId="0" borderId="0" xfId="0" applyNumberFormat="1" applyFont="1" applyProtection="1"/>
    <xf numFmtId="166" fontId="7" fillId="0" borderId="0" xfId="0" applyNumberFormat="1" applyFont="1" applyFill="1" applyProtection="1"/>
    <xf numFmtId="37" fontId="7" fillId="0" borderId="0" xfId="0" applyFont="1" applyFill="1" applyProtection="1"/>
    <xf numFmtId="166" fontId="7" fillId="0" borderId="0" xfId="0" applyNumberFormat="1" applyFont="1" applyAlignment="1" applyProtection="1">
      <alignment horizontal="left"/>
    </xf>
    <xf numFmtId="166" fontId="9" fillId="0" borderId="0" xfId="0" applyNumberFormat="1" applyFont="1" applyProtection="1"/>
    <xf numFmtId="170" fontId="6" fillId="0" borderId="0" xfId="0" applyNumberFormat="1" applyFont="1"/>
    <xf numFmtId="164" fontId="7" fillId="0" borderId="0" xfId="0" applyNumberFormat="1" applyFont="1" applyAlignment="1" applyProtection="1"/>
    <xf numFmtId="165" fontId="7" fillId="0" borderId="0" xfId="0" applyNumberFormat="1" applyFont="1" applyAlignment="1" applyProtection="1"/>
    <xf numFmtId="165" fontId="7" fillId="0" borderId="0" xfId="0" applyNumberFormat="1" applyFont="1" applyAlignment="1" applyProtection="1">
      <alignment horizontal="left"/>
    </xf>
    <xf numFmtId="166" fontId="7" fillId="0" borderId="0" xfId="0" applyNumberFormat="1" applyFont="1" applyAlignment="1" applyProtection="1"/>
    <xf numFmtId="164" fontId="7" fillId="0" borderId="0" xfId="0" applyNumberFormat="1" applyFont="1" applyAlignment="1" applyProtection="1">
      <alignment horizontal="left"/>
    </xf>
    <xf numFmtId="37" fontId="7" fillId="0" borderId="0" xfId="0" applyNumberFormat="1" applyFont="1" applyProtection="1"/>
    <xf numFmtId="39" fontId="6" fillId="0" borderId="0" xfId="0" applyNumberFormat="1" applyFont="1"/>
    <xf numFmtId="37" fontId="6" fillId="0" borderId="0" xfId="0" applyFont="1" applyAlignment="1">
      <alignment horizontal="left"/>
    </xf>
    <xf numFmtId="172" fontId="6" fillId="0" borderId="0" xfId="1" applyNumberFormat="1" applyFont="1"/>
    <xf numFmtId="37" fontId="7" fillId="0" borderId="0" xfId="0" applyFont="1"/>
    <xf numFmtId="37" fontId="6" fillId="0" borderId="0" xfId="0" applyFont="1" applyBorder="1"/>
    <xf numFmtId="37" fontId="6" fillId="0" borderId="0" xfId="0" applyFont="1" applyFill="1"/>
    <xf numFmtId="37" fontId="6" fillId="0" borderId="0" xfId="0" applyFont="1" applyFill="1" applyAlignment="1">
      <alignment horizontal="center"/>
    </xf>
    <xf numFmtId="164" fontId="6" fillId="0" borderId="0" xfId="0" applyNumberFormat="1" applyFont="1" applyFill="1" applyProtection="1"/>
    <xf numFmtId="164" fontId="6" fillId="0" borderId="0" xfId="0" applyNumberFormat="1" applyFont="1" applyFill="1" applyAlignment="1" applyProtection="1">
      <alignment horizontal="centerContinuous"/>
    </xf>
    <xf numFmtId="37" fontId="9" fillId="0" borderId="0" xfId="0" applyFont="1" applyFill="1" applyAlignment="1" applyProtection="1">
      <alignment horizontal="center"/>
    </xf>
    <xf numFmtId="37" fontId="11" fillId="0" borderId="0" xfId="0" applyFont="1" applyFill="1" applyProtection="1"/>
    <xf numFmtId="37" fontId="9" fillId="0" borderId="0" xfId="0" applyFont="1" applyFill="1" applyProtection="1"/>
    <xf numFmtId="37" fontId="7" fillId="0" borderId="0" xfId="0" applyFont="1" applyFill="1" applyAlignment="1" applyProtection="1">
      <alignment horizontal="center"/>
    </xf>
    <xf numFmtId="37" fontId="11" fillId="0" borderId="0" xfId="0" applyFont="1" applyFill="1" applyAlignment="1" applyProtection="1">
      <alignment horizontal="center"/>
    </xf>
    <xf numFmtId="37" fontId="9" fillId="0" borderId="2" xfId="0" applyNumberFormat="1" applyFont="1" applyFill="1" applyBorder="1" applyAlignment="1" applyProtection="1">
      <alignment horizontal="center"/>
    </xf>
    <xf numFmtId="37" fontId="9" fillId="0" borderId="0" xfId="0" applyNumberFormat="1" applyFont="1" applyFill="1" applyBorder="1" applyAlignment="1" applyProtection="1">
      <alignment horizontal="center"/>
    </xf>
    <xf numFmtId="37" fontId="6" fillId="0" borderId="0" xfId="0" applyFont="1" applyFill="1" applyBorder="1"/>
    <xf numFmtId="37" fontId="7" fillId="0" borderId="0" xfId="0" applyNumberFormat="1" applyFont="1" applyFill="1" applyBorder="1" applyProtection="1"/>
    <xf numFmtId="37" fontId="7" fillId="0" borderId="5" xfId="0" applyNumberFormat="1" applyFont="1" applyFill="1" applyBorder="1" applyProtection="1"/>
    <xf numFmtId="37" fontId="9" fillId="0" borderId="0" xfId="0" applyFont="1" applyFill="1" applyBorder="1" applyProtection="1"/>
    <xf numFmtId="39" fontId="9" fillId="0" borderId="0" xfId="0" applyNumberFormat="1" applyFont="1" applyFill="1" applyProtection="1"/>
    <xf numFmtId="39" fontId="7" fillId="0" borderId="0" xfId="0" applyNumberFormat="1" applyFont="1" applyFill="1" applyProtection="1"/>
    <xf numFmtId="37" fontId="7" fillId="0" borderId="0" xfId="0" applyNumberFormat="1" applyFont="1" applyFill="1" applyBorder="1" applyAlignment="1" applyProtection="1">
      <alignment horizontal="center"/>
    </xf>
    <xf numFmtId="37" fontId="6" fillId="0" borderId="0" xfId="0" applyNumberFormat="1" applyFont="1" applyFill="1" applyProtection="1"/>
    <xf numFmtId="165" fontId="7" fillId="0" borderId="0" xfId="0" applyNumberFormat="1" applyFont="1" applyFill="1" applyBorder="1" applyAlignment="1" applyProtection="1">
      <alignment horizontal="center"/>
    </xf>
    <xf numFmtId="39" fontId="7" fillId="0" borderId="0" xfId="0" applyNumberFormat="1" applyFont="1" applyFill="1" applyBorder="1" applyProtection="1"/>
    <xf numFmtId="164" fontId="9" fillId="0" borderId="0" xfId="0" applyNumberFormat="1" applyFont="1" applyFill="1" applyBorder="1" applyAlignment="1" applyProtection="1">
      <alignment horizontal="center"/>
    </xf>
    <xf numFmtId="166" fontId="7" fillId="0" borderId="0" xfId="0" applyNumberFormat="1" applyFont="1" applyFill="1" applyAlignment="1" applyProtection="1">
      <alignment horizontal="center"/>
    </xf>
    <xf numFmtId="8" fontId="11" fillId="0" borderId="0" xfId="0" applyNumberFormat="1" applyFont="1" applyFill="1" applyAlignment="1" applyProtection="1">
      <alignment horizontal="left"/>
    </xf>
    <xf numFmtId="8" fontId="9" fillId="0" borderId="0" xfId="0" applyNumberFormat="1" applyFont="1" applyFill="1" applyAlignment="1" applyProtection="1">
      <alignment horizontal="left"/>
    </xf>
    <xf numFmtId="164" fontId="7" fillId="0" borderId="0" xfId="0" applyNumberFormat="1" applyFont="1" applyFill="1" applyAlignment="1" applyProtection="1">
      <alignment horizontal="center"/>
    </xf>
    <xf numFmtId="168" fontId="11" fillId="0" borderId="0" xfId="0" applyNumberFormat="1" applyFont="1" applyFill="1" applyAlignment="1" applyProtection="1">
      <alignment horizontal="center"/>
    </xf>
    <xf numFmtId="8" fontId="7" fillId="0" borderId="0" xfId="0" applyNumberFormat="1" applyFont="1" applyFill="1" applyBorder="1" applyAlignment="1" applyProtection="1">
      <alignment horizontal="left"/>
    </xf>
    <xf numFmtId="39" fontId="9" fillId="0" borderId="0" xfId="0" applyNumberFormat="1" applyFont="1" applyFill="1" applyBorder="1" applyProtection="1"/>
    <xf numFmtId="164" fontId="9" fillId="0" borderId="0" xfId="0" applyNumberFormat="1" applyFont="1" applyFill="1" applyBorder="1" applyAlignment="1" applyProtection="1">
      <alignment horizontal="centerContinuous"/>
    </xf>
    <xf numFmtId="168" fontId="7" fillId="0" borderId="0" xfId="0" applyNumberFormat="1" applyFont="1" applyFill="1" applyBorder="1" applyAlignment="1" applyProtection="1">
      <alignment horizontal="center"/>
    </xf>
    <xf numFmtId="164" fontId="7" fillId="0" borderId="0" xfId="0" applyNumberFormat="1" applyFont="1" applyFill="1" applyBorder="1" applyAlignment="1" applyProtection="1">
      <alignment horizontal="left"/>
    </xf>
    <xf numFmtId="165" fontId="7" fillId="0" borderId="0" xfId="0" applyNumberFormat="1" applyFont="1" applyFill="1" applyAlignment="1" applyProtection="1">
      <alignment horizontal="center"/>
    </xf>
    <xf numFmtId="166" fontId="7" fillId="0" borderId="0" xfId="0" applyNumberFormat="1" applyFont="1" applyFill="1" applyBorder="1" applyAlignment="1" applyProtection="1">
      <alignment horizontal="center"/>
    </xf>
    <xf numFmtId="37" fontId="7" fillId="0" borderId="0" xfId="0" applyFont="1" applyFill="1" applyBorder="1" applyProtection="1"/>
    <xf numFmtId="164" fontId="7" fillId="0" borderId="0" xfId="0" applyNumberFormat="1" applyFont="1" applyFill="1" applyBorder="1" applyAlignment="1" applyProtection="1">
      <alignment horizontal="right"/>
    </xf>
    <xf numFmtId="164" fontId="7" fillId="0" borderId="0" xfId="0" applyNumberFormat="1" applyFont="1" applyFill="1" applyBorder="1" applyAlignment="1" applyProtection="1">
      <alignment horizontal="center"/>
    </xf>
    <xf numFmtId="37" fontId="22" fillId="0" borderId="0" xfId="0" applyFont="1" applyFill="1" applyAlignment="1"/>
    <xf numFmtId="37" fontId="23" fillId="0" borderId="0" xfId="0" applyFont="1" applyFill="1" applyAlignment="1"/>
    <xf numFmtId="37" fontId="24" fillId="0" borderId="0" xfId="0" applyFont="1" applyFill="1" applyAlignment="1"/>
    <xf numFmtId="37" fontId="11" fillId="0" borderId="0" xfId="0" applyFont="1" applyFill="1" applyAlignment="1"/>
    <xf numFmtId="37" fontId="21" fillId="0" borderId="0" xfId="0" applyFont="1" applyFill="1" applyAlignment="1"/>
    <xf numFmtId="0" fontId="7" fillId="0" borderId="0" xfId="0" applyNumberFormat="1" applyFont="1" applyFill="1" applyBorder="1" applyAlignment="1" applyProtection="1">
      <alignment horizontal="left"/>
    </xf>
    <xf numFmtId="37" fontId="7" fillId="0" borderId="0" xfId="0" applyFont="1" applyFill="1" applyBorder="1" applyAlignment="1" applyProtection="1">
      <alignment horizontal="left"/>
    </xf>
    <xf numFmtId="37" fontId="7" fillId="0" borderId="0" xfId="0" applyNumberFormat="1" applyFont="1" applyFill="1" applyBorder="1" applyAlignment="1" applyProtection="1">
      <alignment horizontal="left"/>
    </xf>
    <xf numFmtId="168" fontId="7" fillId="0" borderId="0" xfId="0" applyNumberFormat="1" applyFont="1" applyFill="1" applyBorder="1" applyAlignment="1" applyProtection="1">
      <alignment horizontal="left"/>
    </xf>
    <xf numFmtId="167" fontId="7" fillId="0" borderId="0" xfId="0" applyNumberFormat="1" applyFont="1" applyFill="1" applyBorder="1" applyAlignment="1" applyProtection="1">
      <alignment horizontal="center"/>
    </xf>
    <xf numFmtId="170" fontId="6" fillId="0" borderId="0" xfId="0" applyNumberFormat="1" applyFont="1" applyAlignment="1">
      <alignment horizontal="left"/>
    </xf>
    <xf numFmtId="49" fontId="7" fillId="0" borderId="0" xfId="0" applyNumberFormat="1" applyFont="1" applyFill="1" applyBorder="1" applyAlignment="1" applyProtection="1">
      <alignment horizontal="left"/>
    </xf>
    <xf numFmtId="164" fontId="26" fillId="0" borderId="0" xfId="0" applyNumberFormat="1" applyFont="1" applyFill="1" applyBorder="1" applyAlignment="1" applyProtection="1">
      <alignment horizontal="centerContinuous"/>
    </xf>
    <xf numFmtId="10" fontId="7" fillId="0" borderId="0" xfId="0" applyNumberFormat="1" applyFont="1" applyFill="1" applyBorder="1" applyAlignment="1" applyProtection="1">
      <alignment horizontal="center"/>
    </xf>
    <xf numFmtId="164" fontId="9" fillId="0" borderId="12" xfId="0" applyNumberFormat="1" applyFont="1" applyFill="1" applyBorder="1" applyAlignment="1" applyProtection="1">
      <alignment horizontal="center"/>
    </xf>
    <xf numFmtId="164" fontId="24" fillId="0" borderId="0" xfId="0" applyNumberFormat="1" applyFont="1" applyFill="1" applyBorder="1" applyAlignment="1" applyProtection="1">
      <alignment horizontal="left"/>
    </xf>
    <xf numFmtId="2" fontId="7" fillId="0" borderId="0" xfId="0" applyNumberFormat="1" applyFont="1" applyAlignment="1" applyProtection="1">
      <alignment horizontal="left"/>
    </xf>
    <xf numFmtId="37" fontId="7" fillId="0" borderId="3" xfId="0" applyNumberFormat="1" applyFont="1" applyFill="1" applyBorder="1" applyProtection="1"/>
    <xf numFmtId="171" fontId="25" fillId="0" borderId="0" xfId="0" applyNumberFormat="1" applyFont="1" applyBorder="1" applyAlignment="1" applyProtection="1">
      <alignment horizontal="center"/>
    </xf>
    <xf numFmtId="37" fontId="7" fillId="0" borderId="0" xfId="0" applyFont="1" applyFill="1" applyBorder="1" applyAlignment="1" applyProtection="1">
      <alignment horizontal="center"/>
    </xf>
    <xf numFmtId="164" fontId="28" fillId="0" borderId="0" xfId="0" applyNumberFormat="1" applyFont="1" applyProtection="1"/>
    <xf numFmtId="37" fontId="6" fillId="0" borderId="20" xfId="0" applyNumberFormat="1" applyFont="1" applyBorder="1" applyProtection="1"/>
    <xf numFmtId="167" fontId="7" fillId="0" borderId="0" xfId="0" applyNumberFormat="1" applyFont="1" applyAlignment="1" applyProtection="1">
      <alignment horizontal="center"/>
    </xf>
    <xf numFmtId="165" fontId="7" fillId="0" borderId="0" xfId="0" applyNumberFormat="1" applyFont="1" applyAlignment="1" applyProtection="1">
      <alignment horizontal="center"/>
    </xf>
    <xf numFmtId="37" fontId="7" fillId="0" borderId="17" xfId="0" applyNumberFormat="1" applyFont="1" applyFill="1" applyBorder="1" applyProtection="1"/>
    <xf numFmtId="171" fontId="25" fillId="0" borderId="20" xfId="0" applyNumberFormat="1" applyFont="1" applyBorder="1" applyAlignment="1" applyProtection="1">
      <alignment horizontal="center"/>
    </xf>
    <xf numFmtId="39" fontId="7" fillId="0" borderId="0" xfId="0" applyNumberFormat="1" applyFont="1" applyFill="1" applyBorder="1" applyAlignment="1" applyProtection="1">
      <alignment horizontal="center"/>
    </xf>
    <xf numFmtId="39" fontId="7" fillId="0" borderId="0" xfId="0" applyNumberFormat="1" applyFont="1" applyFill="1" applyBorder="1" applyAlignment="1" applyProtection="1">
      <alignment horizontal="left"/>
    </xf>
    <xf numFmtId="37" fontId="7" fillId="0" borderId="25" xfId="0" applyNumberFormat="1" applyFont="1" applyFill="1" applyBorder="1" applyProtection="1"/>
    <xf numFmtId="37" fontId="16" fillId="0" borderId="0" xfId="0" applyNumberFormat="1" applyFont="1" applyFill="1" applyAlignment="1" applyProtection="1">
      <alignment horizontal="centerContinuous"/>
    </xf>
    <xf numFmtId="37" fontId="9" fillId="0" borderId="23" xfId="0" applyNumberFormat="1" applyFont="1" applyFill="1" applyBorder="1" applyAlignment="1" applyProtection="1">
      <alignment horizontal="center"/>
    </xf>
    <xf numFmtId="165" fontId="7" fillId="0" borderId="0" xfId="0" applyNumberFormat="1" applyFont="1" applyFill="1" applyBorder="1" applyAlignment="1" applyProtection="1">
      <alignment horizontal="left"/>
    </xf>
    <xf numFmtId="37" fontId="7" fillId="3" borderId="9" xfId="0" applyNumberFormat="1" applyFont="1" applyFill="1" applyBorder="1" applyAlignment="1" applyProtection="1">
      <alignment horizontal="right"/>
    </xf>
    <xf numFmtId="165" fontId="7" fillId="0" borderId="0" xfId="0" applyNumberFormat="1" applyFont="1" applyFill="1" applyBorder="1" applyAlignment="1" applyProtection="1"/>
    <xf numFmtId="164" fontId="7" fillId="3" borderId="27" xfId="0" applyNumberFormat="1" applyFont="1" applyFill="1" applyBorder="1" applyAlignment="1" applyProtection="1">
      <alignment horizontal="left"/>
    </xf>
    <xf numFmtId="164" fontId="7" fillId="3" borderId="28" xfId="0" applyNumberFormat="1" applyFont="1" applyFill="1" applyBorder="1" applyAlignment="1" applyProtection="1">
      <alignment horizontal="left"/>
    </xf>
    <xf numFmtId="164" fontId="9" fillId="0" borderId="5" xfId="0" applyNumberFormat="1" applyFont="1" applyFill="1" applyBorder="1" applyAlignment="1" applyProtection="1">
      <alignment horizontal="center"/>
    </xf>
    <xf numFmtId="164" fontId="7" fillId="3" borderId="29" xfId="0" applyNumberFormat="1" applyFont="1" applyFill="1" applyBorder="1" applyAlignment="1" applyProtection="1">
      <alignment horizontal="left"/>
    </xf>
    <xf numFmtId="166" fontId="7" fillId="0" borderId="0" xfId="0" applyNumberFormat="1" applyFont="1" applyFill="1" applyBorder="1" applyAlignment="1" applyProtection="1">
      <alignment horizontal="left"/>
    </xf>
    <xf numFmtId="37" fontId="11" fillId="0" borderId="0" xfId="0" applyFont="1" applyFill="1" applyBorder="1" applyAlignment="1"/>
    <xf numFmtId="37" fontId="0" fillId="0" borderId="0" xfId="0" applyBorder="1"/>
    <xf numFmtId="172" fontId="9" fillId="0" borderId="0" xfId="1" applyNumberFormat="1" applyFont="1" applyFill="1" applyBorder="1" applyProtection="1"/>
    <xf numFmtId="164" fontId="7" fillId="0" borderId="0" xfId="0" applyNumberFormat="1" applyFont="1" applyFill="1" applyBorder="1" applyProtection="1"/>
    <xf numFmtId="37" fontId="7" fillId="0" borderId="31" xfId="0" applyNumberFormat="1" applyFont="1" applyFill="1" applyBorder="1" applyProtection="1"/>
    <xf numFmtId="37" fontId="7" fillId="0" borderId="32" xfId="0" applyNumberFormat="1" applyFont="1" applyFill="1" applyBorder="1" applyProtection="1"/>
    <xf numFmtId="170" fontId="7" fillId="0" borderId="0" xfId="0" applyNumberFormat="1" applyFont="1" applyFill="1" applyBorder="1" applyAlignment="1" applyProtection="1">
      <alignment horizontal="center"/>
    </xf>
    <xf numFmtId="170" fontId="7" fillId="0" borderId="0" xfId="0" applyNumberFormat="1" applyFont="1" applyFill="1" applyBorder="1" applyAlignment="1" applyProtection="1">
      <alignment horizontal="left"/>
    </xf>
    <xf numFmtId="37" fontId="7" fillId="0" borderId="33" xfId="0" applyNumberFormat="1" applyFont="1" applyFill="1" applyBorder="1" applyAlignment="1" applyProtection="1">
      <alignment horizontal="left"/>
    </xf>
    <xf numFmtId="37" fontId="7" fillId="0" borderId="17" xfId="0" applyNumberFormat="1" applyFont="1" applyFill="1" applyBorder="1" applyAlignment="1" applyProtection="1">
      <alignment horizontal="left"/>
    </xf>
    <xf numFmtId="37" fontId="7" fillId="3" borderId="34" xfId="0" applyNumberFormat="1" applyFont="1" applyFill="1" applyBorder="1" applyAlignment="1" applyProtection="1">
      <alignment horizontal="center"/>
    </xf>
    <xf numFmtId="37" fontId="7" fillId="3" borderId="35" xfId="0" applyNumberFormat="1" applyFont="1" applyFill="1" applyBorder="1" applyAlignment="1" applyProtection="1">
      <alignment horizontal="right"/>
    </xf>
    <xf numFmtId="37" fontId="7" fillId="3" borderId="17" xfId="0" applyNumberFormat="1" applyFont="1" applyFill="1" applyBorder="1" applyAlignment="1" applyProtection="1">
      <alignment horizontal="center"/>
    </xf>
    <xf numFmtId="37" fontId="7" fillId="0" borderId="22" xfId="0" applyNumberFormat="1" applyFont="1" applyFill="1" applyBorder="1" applyAlignment="1" applyProtection="1">
      <alignment horizontal="right"/>
    </xf>
    <xf numFmtId="8" fontId="24" fillId="0" borderId="0" xfId="0" applyNumberFormat="1" applyFont="1" applyFill="1" applyBorder="1" applyAlignment="1" applyProtection="1">
      <alignment horizontal="left"/>
    </xf>
    <xf numFmtId="39" fontId="7" fillId="3" borderId="17" xfId="0" applyNumberFormat="1" applyFont="1" applyFill="1" applyBorder="1" applyProtection="1"/>
    <xf numFmtId="39" fontId="7" fillId="0" borderId="17" xfId="0" applyNumberFormat="1" applyFont="1" applyFill="1" applyBorder="1" applyProtection="1"/>
    <xf numFmtId="37" fontId="6" fillId="0" borderId="17" xfId="0" applyFont="1" applyFill="1" applyBorder="1"/>
    <xf numFmtId="169" fontId="6" fillId="0" borderId="0" xfId="1" applyNumberFormat="1" applyFont="1" applyFill="1" applyBorder="1"/>
    <xf numFmtId="37" fontId="6" fillId="0" borderId="20" xfId="0" applyFont="1" applyFill="1" applyBorder="1"/>
    <xf numFmtId="37" fontId="20" fillId="0" borderId="0" xfId="0" applyNumberFormat="1" applyFont="1" applyFill="1" applyBorder="1" applyAlignment="1" applyProtection="1">
      <alignment horizontal="center"/>
    </xf>
    <xf numFmtId="37" fontId="29" fillId="0" borderId="5" xfId="0" applyFont="1" applyFill="1" applyBorder="1" applyAlignment="1" applyProtection="1">
      <alignment horizontal="center" wrapText="1"/>
    </xf>
    <xf numFmtId="37" fontId="6" fillId="3" borderId="36" xfId="0" applyFont="1" applyFill="1" applyBorder="1" applyAlignment="1" applyProtection="1">
      <alignment vertical="center" wrapText="1"/>
      <protection locked="0"/>
    </xf>
    <xf numFmtId="9" fontId="16" fillId="0" borderId="0" xfId="3" applyFont="1" applyFill="1" applyAlignment="1" applyProtection="1">
      <alignment horizontal="center" vertical="center"/>
    </xf>
    <xf numFmtId="9" fontId="7" fillId="0" borderId="0" xfId="3" applyFont="1" applyFill="1" applyBorder="1" applyAlignment="1" applyProtection="1">
      <alignment horizontal="center" vertical="center"/>
    </xf>
    <xf numFmtId="9" fontId="9" fillId="0" borderId="0" xfId="3" applyFont="1" applyAlignment="1" applyProtection="1">
      <alignment horizontal="center" vertical="center"/>
    </xf>
    <xf numFmtId="9" fontId="7" fillId="0" borderId="0" xfId="3" applyFont="1" applyAlignment="1" applyProtection="1">
      <alignment horizontal="center" vertical="center"/>
    </xf>
    <xf numFmtId="9" fontId="0" fillId="0" borderId="0" xfId="3" applyFont="1" applyAlignment="1">
      <alignment horizontal="center" vertical="center"/>
    </xf>
    <xf numFmtId="164" fontId="7" fillId="0" borderId="20" xfId="0" applyNumberFormat="1" applyFont="1" applyFill="1" applyBorder="1" applyAlignment="1" applyProtection="1">
      <alignment horizontal="left"/>
    </xf>
    <xf numFmtId="39" fontId="7" fillId="0" borderId="20" xfId="0" applyNumberFormat="1" applyFont="1" applyFill="1" applyBorder="1" applyAlignment="1" applyProtection="1">
      <alignment horizontal="right"/>
    </xf>
    <xf numFmtId="38" fontId="7" fillId="0" borderId="20" xfId="0" applyNumberFormat="1" applyFont="1" applyFill="1" applyBorder="1" applyAlignment="1" applyProtection="1">
      <alignment horizontal="right"/>
    </xf>
    <xf numFmtId="8" fontId="9" fillId="0" borderId="0" xfId="0" applyNumberFormat="1" applyFont="1" applyFill="1" applyBorder="1" applyAlignment="1" applyProtection="1">
      <alignment horizontal="left"/>
    </xf>
    <xf numFmtId="37" fontId="6" fillId="0" borderId="0" xfId="0" applyFont="1" applyFill="1" applyProtection="1"/>
    <xf numFmtId="171" fontId="25" fillId="0" borderId="0" xfId="0" applyNumberFormat="1" applyFont="1" applyFill="1" applyBorder="1" applyAlignment="1" applyProtection="1">
      <alignment horizontal="center"/>
    </xf>
    <xf numFmtId="164" fontId="9" fillId="0" borderId="0" xfId="0" applyNumberFormat="1" applyFont="1" applyProtection="1"/>
    <xf numFmtId="37" fontId="7" fillId="4" borderId="0" xfId="0" applyFont="1" applyFill="1" applyProtection="1"/>
    <xf numFmtId="37" fontId="6" fillId="4" borderId="0" xfId="0" applyFont="1" applyFill="1"/>
    <xf numFmtId="37" fontId="15" fillId="4" borderId="0" xfId="0" applyFont="1" applyFill="1"/>
    <xf numFmtId="37" fontId="30" fillId="4" borderId="0" xfId="0" applyFont="1" applyFill="1"/>
    <xf numFmtId="37" fontId="21" fillId="4" borderId="0" xfId="0" applyFont="1" applyFill="1" applyProtection="1"/>
    <xf numFmtId="165" fontId="6" fillId="0" borderId="0" xfId="0" applyNumberFormat="1" applyFont="1" applyAlignment="1" applyProtection="1">
      <alignment horizontal="center"/>
    </xf>
    <xf numFmtId="165" fontId="4" fillId="0" borderId="0" xfId="0" applyNumberFormat="1" applyFont="1" applyAlignment="1" applyProtection="1">
      <alignment horizontal="left"/>
    </xf>
    <xf numFmtId="165" fontId="9" fillId="0" borderId="0" xfId="0" applyNumberFormat="1" applyFont="1" applyAlignment="1" applyProtection="1">
      <alignment horizontal="left"/>
    </xf>
    <xf numFmtId="165" fontId="4" fillId="0" borderId="0" xfId="0" applyNumberFormat="1" applyFont="1" applyAlignment="1" applyProtection="1">
      <alignment horizontal="center"/>
    </xf>
    <xf numFmtId="165" fontId="6" fillId="0" borderId="0" xfId="0" applyNumberFormat="1" applyFont="1" applyAlignment="1">
      <alignment horizontal="center"/>
    </xf>
    <xf numFmtId="165" fontId="9" fillId="0" borderId="0" xfId="0" applyNumberFormat="1" applyFont="1" applyAlignment="1" applyProtection="1">
      <alignment horizontal="center"/>
    </xf>
    <xf numFmtId="165" fontId="4" fillId="0" borderId="0" xfId="0" applyNumberFormat="1" applyFont="1" applyAlignment="1">
      <alignment horizontal="left"/>
    </xf>
    <xf numFmtId="165" fontId="4" fillId="0" borderId="0" xfId="0" applyNumberFormat="1" applyFont="1" applyAlignment="1">
      <alignment horizontal="center"/>
    </xf>
    <xf numFmtId="9" fontId="6" fillId="0" borderId="0" xfId="3" applyFont="1" applyFill="1" applyAlignment="1" applyProtection="1">
      <alignment horizontal="center" vertical="center"/>
    </xf>
    <xf numFmtId="37" fontId="6" fillId="0" borderId="0" xfId="0" applyFont="1" applyFill="1" applyBorder="1" applyProtection="1"/>
    <xf numFmtId="9" fontId="4" fillId="0" borderId="0" xfId="3" applyFont="1" applyFill="1" applyBorder="1" applyAlignment="1" applyProtection="1">
      <alignment horizontal="center" vertical="center"/>
    </xf>
    <xf numFmtId="37" fontId="7" fillId="3" borderId="15" xfId="0" applyNumberFormat="1" applyFont="1" applyFill="1" applyBorder="1" applyProtection="1"/>
    <xf numFmtId="41" fontId="7" fillId="0" borderId="17" xfId="0" applyNumberFormat="1" applyFont="1" applyFill="1" applyBorder="1" applyProtection="1"/>
    <xf numFmtId="41" fontId="7" fillId="0" borderId="25" xfId="0" applyNumberFormat="1" applyFont="1" applyFill="1" applyBorder="1" applyProtection="1"/>
    <xf numFmtId="41" fontId="7" fillId="0" borderId="20" xfId="0" applyNumberFormat="1" applyFont="1" applyFill="1" applyBorder="1" applyProtection="1"/>
    <xf numFmtId="41" fontId="9" fillId="0" borderId="0" xfId="0" applyNumberFormat="1" applyFont="1" applyFill="1" applyBorder="1" applyProtection="1"/>
    <xf numFmtId="41" fontId="9" fillId="0" borderId="0" xfId="0" applyNumberFormat="1" applyFont="1" applyFill="1" applyProtection="1"/>
    <xf numFmtId="41" fontId="7" fillId="0" borderId="0" xfId="0" applyNumberFormat="1" applyFont="1" applyFill="1" applyBorder="1" applyProtection="1"/>
    <xf numFmtId="41" fontId="7" fillId="0" borderId="5" xfId="0" applyNumberFormat="1" applyFont="1" applyFill="1" applyBorder="1" applyProtection="1"/>
    <xf numFmtId="41" fontId="9" fillId="0" borderId="0" xfId="0" applyNumberFormat="1" applyFont="1" applyProtection="1"/>
    <xf numFmtId="41" fontId="7" fillId="0" borderId="0" xfId="0" applyNumberFormat="1" applyFont="1" applyProtection="1"/>
    <xf numFmtId="41" fontId="6" fillId="0" borderId="0" xfId="0" applyNumberFormat="1" applyFont="1"/>
    <xf numFmtId="41" fontId="6" fillId="0" borderId="0" xfId="0" applyNumberFormat="1" applyFont="1" applyFill="1" applyProtection="1"/>
    <xf numFmtId="41" fontId="6" fillId="0" borderId="0" xfId="0" applyNumberFormat="1" applyFont="1" applyFill="1" applyBorder="1" applyProtection="1"/>
    <xf numFmtId="41" fontId="7" fillId="0" borderId="44" xfId="0" applyNumberFormat="1" applyFont="1" applyFill="1" applyBorder="1" applyProtection="1"/>
    <xf numFmtId="41" fontId="4" fillId="0" borderId="0" xfId="0" applyNumberFormat="1" applyFont="1" applyFill="1" applyBorder="1" applyProtection="1"/>
    <xf numFmtId="41" fontId="7" fillId="0" borderId="0" xfId="0" applyNumberFormat="1" applyFont="1" applyBorder="1" applyProtection="1"/>
    <xf numFmtId="41" fontId="7" fillId="3" borderId="17" xfId="0" applyNumberFormat="1" applyFont="1" applyFill="1" applyBorder="1" applyProtection="1"/>
    <xf numFmtId="41" fontId="7" fillId="0" borderId="5" xfId="0" applyNumberFormat="1" applyFont="1" applyBorder="1" applyProtection="1"/>
    <xf numFmtId="41" fontId="7" fillId="0" borderId="55" xfId="0" applyNumberFormat="1" applyFont="1" applyFill="1" applyBorder="1" applyProtection="1"/>
    <xf numFmtId="41" fontId="6" fillId="0" borderId="0" xfId="0" applyNumberFormat="1" applyFont="1" applyFill="1"/>
    <xf numFmtId="41" fontId="7" fillId="3" borderId="43" xfId="0" applyNumberFormat="1" applyFont="1" applyFill="1" applyBorder="1" applyAlignment="1" applyProtection="1">
      <alignment horizontal="right"/>
    </xf>
    <xf numFmtId="41" fontId="7" fillId="3" borderId="43" xfId="0" applyNumberFormat="1" applyFont="1" applyFill="1" applyBorder="1" applyAlignment="1" applyProtection="1">
      <alignment horizontal="center"/>
    </xf>
    <xf numFmtId="41" fontId="7" fillId="0" borderId="21" xfId="0" applyNumberFormat="1" applyFont="1" applyFill="1" applyBorder="1" applyProtection="1"/>
    <xf numFmtId="41" fontId="7" fillId="0" borderId="24" xfId="0" applyNumberFormat="1" applyFont="1" applyFill="1" applyBorder="1" applyProtection="1"/>
    <xf numFmtId="41" fontId="7" fillId="0" borderId="20" xfId="0" applyNumberFormat="1" applyFont="1" applyFill="1" applyBorder="1" applyAlignment="1" applyProtection="1">
      <alignment horizontal="right"/>
    </xf>
    <xf numFmtId="41" fontId="7" fillId="0" borderId="0" xfId="0" applyNumberFormat="1" applyFont="1" applyFill="1" applyBorder="1" applyAlignment="1" applyProtection="1">
      <alignment horizontal="center"/>
    </xf>
    <xf numFmtId="41" fontId="7" fillId="0" borderId="0" xfId="0" applyNumberFormat="1" applyFont="1" applyFill="1" applyBorder="1" applyAlignment="1" applyProtection="1">
      <alignment horizontal="right"/>
    </xf>
    <xf numFmtId="41" fontId="25" fillId="0" borderId="0" xfId="0" applyNumberFormat="1" applyFont="1" applyFill="1" applyBorder="1" applyAlignment="1" applyProtection="1">
      <alignment horizontal="centerContinuous"/>
    </xf>
    <xf numFmtId="37" fontId="7" fillId="0" borderId="0" xfId="0" applyNumberFormat="1" applyFont="1" applyFill="1" applyBorder="1" applyAlignment="1" applyProtection="1"/>
    <xf numFmtId="37" fontId="9" fillId="0" borderId="0" xfId="0" applyFont="1" applyFill="1" applyBorder="1" applyAlignment="1" applyProtection="1">
      <alignment horizontal="center"/>
    </xf>
    <xf numFmtId="37" fontId="8" fillId="5" borderId="0" xfId="0" applyFont="1" applyFill="1" applyProtection="1"/>
    <xf numFmtId="37" fontId="0" fillId="5" borderId="0" xfId="0" applyFill="1"/>
    <xf numFmtId="37" fontId="7" fillId="5" borderId="0" xfId="0" applyFont="1" applyFill="1" applyProtection="1"/>
    <xf numFmtId="37" fontId="6" fillId="5" borderId="0" xfId="0" applyFont="1" applyFill="1"/>
    <xf numFmtId="37" fontId="29" fillId="3" borderId="55" xfId="0" applyFont="1" applyFill="1" applyBorder="1" applyAlignment="1" applyProtection="1">
      <alignment horizontal="center"/>
    </xf>
    <xf numFmtId="37" fontId="29" fillId="5" borderId="0" xfId="0" applyFont="1" applyFill="1" applyBorder="1" applyAlignment="1" applyProtection="1">
      <alignment horizontal="center"/>
    </xf>
    <xf numFmtId="37" fontId="0" fillId="5" borderId="0" xfId="0" applyFill="1" applyBorder="1"/>
    <xf numFmtId="37" fontId="31" fillId="0" borderId="0" xfId="0" applyFont="1"/>
    <xf numFmtId="37" fontId="24" fillId="0" borderId="0" xfId="0" applyFont="1" applyFill="1" applyBorder="1" applyProtection="1"/>
    <xf numFmtId="37" fontId="32" fillId="0" borderId="0" xfId="0" applyFont="1"/>
    <xf numFmtId="9" fontId="27" fillId="0" borderId="0" xfId="3" applyFont="1" applyFill="1" applyBorder="1" applyAlignment="1" applyProtection="1">
      <alignment horizontal="center" vertical="center"/>
    </xf>
    <xf numFmtId="41" fontId="24" fillId="0" borderId="0" xfId="0" applyNumberFormat="1" applyFont="1" applyFill="1" applyBorder="1" applyProtection="1"/>
    <xf numFmtId="41" fontId="9" fillId="0" borderId="0" xfId="0" applyNumberFormat="1" applyFont="1" applyBorder="1" applyProtection="1"/>
    <xf numFmtId="41" fontId="7" fillId="0" borderId="64" xfId="0" applyNumberFormat="1" applyFont="1" applyFill="1" applyBorder="1" applyProtection="1"/>
    <xf numFmtId="41" fontId="7" fillId="0" borderId="65" xfId="0" applyNumberFormat="1" applyFont="1" applyFill="1" applyBorder="1" applyProtection="1"/>
    <xf numFmtId="9" fontId="7" fillId="0" borderId="66" xfId="3" applyFont="1" applyFill="1" applyBorder="1" applyAlignment="1" applyProtection="1">
      <alignment horizontal="center" vertical="center"/>
    </xf>
    <xf numFmtId="37" fontId="29" fillId="0" borderId="0" xfId="0" applyFont="1" applyFill="1" applyBorder="1" applyAlignment="1" applyProtection="1">
      <alignment horizontal="center" wrapText="1"/>
    </xf>
    <xf numFmtId="171" fontId="17" fillId="0" borderId="0" xfId="0" applyNumberFormat="1" applyFont="1" applyFill="1" applyBorder="1" applyAlignment="1" applyProtection="1">
      <alignment horizontal="center"/>
    </xf>
    <xf numFmtId="9" fontId="7" fillId="0" borderId="64" xfId="3" applyFont="1" applyFill="1" applyBorder="1" applyAlignment="1" applyProtection="1">
      <alignment horizontal="center" vertical="center"/>
    </xf>
    <xf numFmtId="41" fontId="9" fillId="0" borderId="64" xfId="0" applyNumberFormat="1" applyFont="1" applyFill="1" applyBorder="1" applyProtection="1"/>
    <xf numFmtId="37" fontId="9" fillId="0" borderId="0" xfId="0" applyFont="1" applyFill="1" applyBorder="1" applyAlignment="1" applyProtection="1"/>
    <xf numFmtId="9" fontId="9" fillId="0" borderId="0" xfId="3" applyFont="1" applyFill="1" applyBorder="1" applyAlignment="1" applyProtection="1">
      <alignment horizontal="center" vertical="center"/>
    </xf>
    <xf numFmtId="37" fontId="37" fillId="0" borderId="0" xfId="0" applyFont="1" applyBorder="1" applyAlignment="1">
      <alignment horizontal="center" vertical="center" wrapText="1"/>
    </xf>
    <xf numFmtId="37" fontId="6" fillId="0" borderId="0" xfId="0" applyFont="1" applyBorder="1" applyProtection="1"/>
    <xf numFmtId="41" fontId="9" fillId="0" borderId="67" xfId="0" applyNumberFormat="1" applyFont="1" applyFill="1" applyBorder="1" applyProtection="1"/>
    <xf numFmtId="41" fontId="24" fillId="0" borderId="72" xfId="0" applyNumberFormat="1" applyFont="1" applyFill="1" applyBorder="1" applyProtection="1"/>
    <xf numFmtId="41" fontId="7" fillId="0" borderId="74" xfId="0" applyNumberFormat="1" applyFont="1" applyFill="1" applyBorder="1" applyProtection="1"/>
    <xf numFmtId="41" fontId="7" fillId="0" borderId="73" xfId="0" applyNumberFormat="1" applyFont="1" applyFill="1" applyBorder="1" applyProtection="1"/>
    <xf numFmtId="37" fontId="43" fillId="0" borderId="0" xfId="0" applyNumberFormat="1" applyFont="1" applyFill="1" applyBorder="1" applyAlignment="1" applyProtection="1">
      <alignment horizontal="center"/>
    </xf>
    <xf numFmtId="37" fontId="44" fillId="0" borderId="0" xfId="0" applyNumberFormat="1" applyFont="1" applyFill="1" applyBorder="1" applyProtection="1"/>
    <xf numFmtId="9" fontId="44" fillId="0" borderId="0" xfId="3" applyFont="1" applyFill="1" applyBorder="1" applyAlignment="1" applyProtection="1">
      <alignment horizontal="center" vertical="center"/>
    </xf>
    <xf numFmtId="37" fontId="6" fillId="0" borderId="0" xfId="0" applyFont="1" applyAlignment="1">
      <alignment vertical="center"/>
    </xf>
    <xf numFmtId="37" fontId="6" fillId="0" borderId="0" xfId="0" applyFont="1" applyFill="1" applyAlignment="1">
      <alignment vertical="center"/>
    </xf>
    <xf numFmtId="37" fontId="9" fillId="0" borderId="0" xfId="0" applyFont="1" applyFill="1" applyAlignment="1" applyProtection="1">
      <alignment vertical="center"/>
    </xf>
    <xf numFmtId="164" fontId="9" fillId="0" borderId="17" xfId="0" applyNumberFormat="1" applyFont="1" applyFill="1" applyBorder="1" applyAlignment="1" applyProtection="1">
      <alignment horizontal="center" vertical="center" wrapText="1"/>
    </xf>
    <xf numFmtId="37" fontId="9" fillId="0" borderId="6" xfId="0" applyNumberFormat="1" applyFont="1" applyFill="1" applyBorder="1" applyAlignment="1" applyProtection="1">
      <alignment horizontal="center" vertical="center" wrapText="1"/>
    </xf>
    <xf numFmtId="37" fontId="0" fillId="0" borderId="0" xfId="0" applyAlignment="1">
      <alignment vertical="center"/>
    </xf>
    <xf numFmtId="37" fontId="6" fillId="0" borderId="0" xfId="0" applyFont="1" applyFill="1" applyAlignment="1">
      <alignment vertical="center" wrapText="1"/>
    </xf>
    <xf numFmtId="37" fontId="7" fillId="0" borderId="0" xfId="0" applyFont="1" applyFill="1" applyAlignment="1" applyProtection="1">
      <alignment horizontal="center" vertical="center" wrapText="1"/>
    </xf>
    <xf numFmtId="8" fontId="9" fillId="0" borderId="0" xfId="0" applyNumberFormat="1" applyFont="1" applyFill="1" applyAlignment="1" applyProtection="1">
      <alignment horizontal="left" vertical="center" wrapText="1"/>
    </xf>
    <xf numFmtId="164" fontId="9" fillId="0" borderId="8" xfId="0" applyNumberFormat="1" applyFont="1" applyFill="1" applyBorder="1" applyAlignment="1" applyProtection="1">
      <alignment horizontal="center" vertical="center" wrapText="1"/>
    </xf>
    <xf numFmtId="37" fontId="6" fillId="0" borderId="0" xfId="0" applyFont="1" applyAlignment="1">
      <alignment vertical="center" wrapText="1"/>
    </xf>
    <xf numFmtId="37" fontId="0" fillId="0" borderId="0" xfId="0" applyAlignment="1">
      <alignment vertical="center" wrapText="1"/>
    </xf>
    <xf numFmtId="37" fontId="7" fillId="3" borderId="17" xfId="0" applyNumberFormat="1" applyFont="1" applyFill="1" applyBorder="1" applyProtection="1"/>
    <xf numFmtId="37" fontId="9" fillId="0" borderId="17" xfId="0" applyNumberFormat="1" applyFont="1" applyFill="1" applyBorder="1" applyAlignment="1" applyProtection="1">
      <alignment horizontal="center" vertical="center" wrapText="1"/>
    </xf>
    <xf numFmtId="37" fontId="9" fillId="0" borderId="8" xfId="0" applyNumberFormat="1" applyFont="1" applyFill="1" applyBorder="1" applyAlignment="1" applyProtection="1">
      <alignment horizontal="center" vertical="center" wrapText="1"/>
    </xf>
    <xf numFmtId="164" fontId="8" fillId="0" borderId="0" xfId="0" applyNumberFormat="1" applyFont="1" applyFill="1" applyAlignment="1" applyProtection="1">
      <alignment horizontal="right"/>
    </xf>
    <xf numFmtId="37" fontId="7" fillId="0" borderId="17" xfId="0" applyNumberFormat="1" applyFont="1" applyFill="1" applyBorder="1" applyAlignment="1" applyProtection="1"/>
    <xf numFmtId="37" fontId="7" fillId="6" borderId="17" xfId="0" applyNumberFormat="1" applyFont="1" applyFill="1" applyBorder="1" applyProtection="1"/>
    <xf numFmtId="164" fontId="9" fillId="0" borderId="0" xfId="0" applyNumberFormat="1" applyFont="1" applyFill="1" applyBorder="1" applyAlignment="1" applyProtection="1">
      <alignment horizontal="center" vertical="center" wrapText="1"/>
    </xf>
    <xf numFmtId="37" fontId="47" fillId="0" borderId="0" xfId="0" applyNumberFormat="1" applyFont="1" applyFill="1" applyAlignment="1" applyProtection="1">
      <alignment horizontal="centerContinuous"/>
    </xf>
    <xf numFmtId="37" fontId="21" fillId="0" borderId="0" xfId="0" applyNumberFormat="1" applyFont="1" applyFill="1" applyBorder="1" applyAlignment="1" applyProtection="1">
      <alignment horizontal="center"/>
    </xf>
    <xf numFmtId="41" fontId="44" fillId="0" borderId="64" xfId="0" applyNumberFormat="1" applyFont="1" applyFill="1" applyBorder="1" applyProtection="1"/>
    <xf numFmtId="41" fontId="44" fillId="0" borderId="0" xfId="0" applyNumberFormat="1" applyFont="1" applyFill="1" applyBorder="1" applyProtection="1"/>
    <xf numFmtId="41" fontId="21" fillId="0" borderId="0" xfId="0" applyNumberFormat="1" applyFont="1" applyFill="1" applyBorder="1" applyProtection="1"/>
    <xf numFmtId="41" fontId="44" fillId="0" borderId="74" xfId="0" applyNumberFormat="1" applyFont="1" applyFill="1" applyBorder="1" applyProtection="1"/>
    <xf numFmtId="41" fontId="44" fillId="0" borderId="73" xfId="0" applyNumberFormat="1" applyFont="1" applyFill="1" applyBorder="1" applyProtection="1"/>
    <xf numFmtId="41" fontId="21" fillId="0" borderId="64" xfId="0" applyNumberFormat="1" applyFont="1" applyFill="1" applyBorder="1" applyProtection="1"/>
    <xf numFmtId="41" fontId="21" fillId="0" borderId="0" xfId="0" applyNumberFormat="1" applyFont="1" applyProtection="1"/>
    <xf numFmtId="41" fontId="44" fillId="0" borderId="0" xfId="0" applyNumberFormat="1" applyFont="1" applyProtection="1"/>
    <xf numFmtId="37" fontId="38" fillId="0" borderId="0" xfId="0" applyFont="1"/>
    <xf numFmtId="41" fontId="48" fillId="0" borderId="17" xfId="0" applyNumberFormat="1" applyFont="1" applyFill="1" applyBorder="1" applyProtection="1"/>
    <xf numFmtId="43" fontId="7" fillId="3" borderId="43" xfId="0" applyNumberFormat="1" applyFont="1" applyFill="1" applyBorder="1" applyAlignment="1" applyProtection="1">
      <alignment horizontal="right"/>
    </xf>
    <xf numFmtId="43" fontId="7" fillId="3" borderId="9" xfId="0" applyNumberFormat="1" applyFont="1" applyFill="1" applyBorder="1" applyAlignment="1" applyProtection="1">
      <alignment horizontal="right"/>
    </xf>
    <xf numFmtId="43" fontId="7" fillId="3" borderId="37" xfId="0" applyNumberFormat="1" applyFont="1" applyFill="1" applyBorder="1" applyAlignment="1" applyProtection="1">
      <alignment horizontal="right"/>
    </xf>
    <xf numFmtId="43" fontId="7" fillId="3" borderId="43" xfId="0" applyNumberFormat="1" applyFont="1" applyFill="1" applyBorder="1" applyAlignment="1" applyProtection="1">
      <alignment horizontal="center"/>
    </xf>
    <xf numFmtId="43" fontId="7" fillId="3" borderId="9" xfId="0" applyNumberFormat="1" applyFont="1" applyFill="1" applyBorder="1" applyAlignment="1" applyProtection="1">
      <alignment horizontal="center"/>
    </xf>
    <xf numFmtId="43" fontId="7" fillId="3" borderId="37" xfId="0" applyNumberFormat="1" applyFont="1" applyFill="1" applyBorder="1" applyAlignment="1" applyProtection="1">
      <alignment horizontal="center"/>
    </xf>
    <xf numFmtId="37" fontId="0" fillId="0" borderId="0" xfId="0" applyAlignment="1">
      <alignment vertical="center" wrapText="1"/>
    </xf>
    <xf numFmtId="37" fontId="7" fillId="0" borderId="13" xfId="0" applyNumberFormat="1" applyFont="1" applyFill="1" applyBorder="1" applyProtection="1"/>
    <xf numFmtId="37" fontId="9" fillId="0" borderId="81" xfId="0" applyNumberFormat="1" applyFont="1" applyFill="1" applyBorder="1" applyAlignment="1" applyProtection="1">
      <alignment horizontal="right"/>
    </xf>
    <xf numFmtId="37" fontId="9" fillId="0" borderId="83" xfId="0" applyNumberFormat="1" applyFont="1" applyFill="1" applyBorder="1" applyAlignment="1" applyProtection="1">
      <alignment horizontal="right"/>
    </xf>
    <xf numFmtId="37" fontId="0" fillId="0" borderId="0" xfId="0" applyBorder="1" applyAlignment="1"/>
    <xf numFmtId="37" fontId="0" fillId="0" borderId="0" xfId="0" applyFont="1" applyBorder="1" applyAlignment="1"/>
    <xf numFmtId="37" fontId="16" fillId="0" borderId="0" xfId="0" applyNumberFormat="1" applyFont="1" applyFill="1" applyBorder="1" applyAlignment="1" applyProtection="1">
      <alignment horizontal="left"/>
    </xf>
    <xf numFmtId="168" fontId="9" fillId="0" borderId="0" xfId="0" applyNumberFormat="1" applyFont="1" applyFill="1" applyBorder="1" applyAlignment="1" applyProtection="1">
      <alignment horizontal="center" vertical="center" wrapText="1"/>
    </xf>
    <xf numFmtId="39" fontId="9" fillId="0" borderId="0" xfId="0" applyNumberFormat="1" applyFont="1" applyFill="1" applyBorder="1" applyAlignment="1" applyProtection="1">
      <alignment vertical="center" wrapText="1"/>
    </xf>
    <xf numFmtId="172" fontId="9" fillId="0" borderId="0" xfId="1" applyNumberFormat="1" applyFont="1" applyFill="1" applyBorder="1" applyAlignment="1" applyProtection="1">
      <alignment vertical="center" wrapText="1"/>
    </xf>
    <xf numFmtId="164" fontId="9" fillId="0" borderId="54" xfId="0" applyNumberFormat="1" applyFont="1" applyFill="1" applyBorder="1" applyAlignment="1" applyProtection="1">
      <alignment horizontal="centerContinuous" vertical="center" wrapText="1"/>
    </xf>
    <xf numFmtId="164" fontId="9" fillId="0" borderId="55" xfId="0" applyNumberFormat="1" applyFont="1" applyFill="1" applyBorder="1" applyAlignment="1" applyProtection="1">
      <alignment horizontal="centerContinuous" vertical="center" wrapText="1"/>
    </xf>
    <xf numFmtId="164" fontId="9" fillId="0" borderId="22" xfId="0" applyNumberFormat="1" applyFont="1" applyFill="1" applyBorder="1" applyAlignment="1" applyProtection="1">
      <alignment horizontal="center" vertical="center" wrapText="1"/>
    </xf>
    <xf numFmtId="37" fontId="0" fillId="0" borderId="17" xfId="0" applyBorder="1"/>
    <xf numFmtId="37" fontId="7" fillId="6" borderId="17" xfId="0" applyNumberFormat="1" applyFont="1" applyFill="1" applyBorder="1" applyAlignment="1" applyProtection="1">
      <alignment horizontal="left"/>
    </xf>
    <xf numFmtId="37" fontId="7" fillId="6" borderId="17" xfId="0" applyNumberFormat="1" applyFont="1" applyFill="1" applyBorder="1" applyAlignment="1" applyProtection="1">
      <alignment horizontal="center"/>
    </xf>
    <xf numFmtId="170" fontId="7" fillId="6" borderId="0" xfId="0" applyNumberFormat="1" applyFont="1" applyFill="1" applyBorder="1" applyAlignment="1" applyProtection="1">
      <alignment horizontal="left"/>
    </xf>
    <xf numFmtId="37" fontId="0" fillId="6" borderId="0" xfId="0" applyFill="1"/>
    <xf numFmtId="37" fontId="0" fillId="0" borderId="17" xfId="0" applyNumberFormat="1" applyBorder="1"/>
    <xf numFmtId="37" fontId="9" fillId="0" borderId="76" xfId="0" applyNumberFormat="1" applyFont="1" applyFill="1" applyBorder="1" applyAlignment="1" applyProtection="1">
      <alignment horizontal="right" vertical="center"/>
    </xf>
    <xf numFmtId="37" fontId="9" fillId="0" borderId="10" xfId="0" applyNumberFormat="1" applyFont="1" applyFill="1" applyBorder="1" applyAlignment="1" applyProtection="1">
      <alignment horizontal="right" vertical="center"/>
    </xf>
    <xf numFmtId="37" fontId="6" fillId="0" borderId="0" xfId="0" applyNumberFormat="1" applyFont="1" applyFill="1" applyAlignment="1">
      <alignment horizontal="right" vertical="center"/>
    </xf>
    <xf numFmtId="164" fontId="9" fillId="0" borderId="84" xfId="0" applyNumberFormat="1" applyFont="1" applyFill="1" applyBorder="1" applyAlignment="1" applyProtection="1">
      <alignment horizontal="center" vertical="center" wrapText="1"/>
    </xf>
    <xf numFmtId="37" fontId="7" fillId="3" borderId="37" xfId="0" applyNumberFormat="1" applyFont="1" applyFill="1" applyBorder="1" applyAlignment="1" applyProtection="1">
      <alignment horizontal="right"/>
    </xf>
    <xf numFmtId="164" fontId="9" fillId="0" borderId="15" xfId="0" applyNumberFormat="1" applyFont="1" applyFill="1" applyBorder="1" applyAlignment="1" applyProtection="1">
      <alignment horizontal="center"/>
    </xf>
    <xf numFmtId="164" fontId="16" fillId="0" borderId="24" xfId="0" applyNumberFormat="1" applyFont="1" applyFill="1" applyBorder="1" applyAlignment="1" applyProtection="1">
      <alignment horizontal="center" vertical="center"/>
    </xf>
    <xf numFmtId="37" fontId="7" fillId="0" borderId="0" xfId="0" applyFont="1" applyFill="1" applyAlignment="1" applyProtection="1">
      <alignment vertical="center"/>
    </xf>
    <xf numFmtId="164" fontId="9" fillId="0" borderId="17" xfId="0" applyNumberFormat="1" applyFont="1" applyFill="1" applyBorder="1" applyAlignment="1" applyProtection="1">
      <alignment horizontal="center" vertical="center"/>
    </xf>
    <xf numFmtId="41" fontId="9" fillId="0" borderId="0" xfId="0" quotePrefix="1" applyNumberFormat="1" applyFont="1" applyFill="1" applyBorder="1" applyAlignment="1" applyProtection="1">
      <alignment horizontal="center" vertical="center"/>
    </xf>
    <xf numFmtId="37" fontId="29" fillId="5" borderId="0" xfId="0" applyFont="1" applyFill="1" applyAlignment="1" applyProtection="1">
      <alignment horizontal="center"/>
    </xf>
    <xf numFmtId="168" fontId="11" fillId="0" borderId="0" xfId="0" applyNumberFormat="1" applyFont="1" applyFill="1" applyAlignment="1" applyProtection="1">
      <alignment horizontal="left"/>
    </xf>
    <xf numFmtId="37" fontId="16" fillId="0" borderId="0" xfId="0" quotePrefix="1" applyNumberFormat="1" applyFont="1" applyFill="1" applyBorder="1" applyAlignment="1" applyProtection="1">
      <alignment horizontal="left"/>
    </xf>
    <xf numFmtId="37" fontId="31" fillId="0" borderId="0" xfId="0" applyFont="1" applyFill="1"/>
    <xf numFmtId="39" fontId="24" fillId="0" borderId="0" xfId="0" applyNumberFormat="1" applyFont="1" applyFill="1" applyBorder="1" applyAlignment="1" applyProtection="1">
      <alignment horizontal="right"/>
    </xf>
    <xf numFmtId="38" fontId="24" fillId="0" borderId="0" xfId="0" applyNumberFormat="1" applyFont="1" applyFill="1" applyBorder="1" applyProtection="1"/>
    <xf numFmtId="37" fontId="31" fillId="0" borderId="0" xfId="0" applyFont="1" applyFill="1" applyAlignment="1">
      <alignment vertical="center"/>
    </xf>
    <xf numFmtId="37" fontId="32" fillId="0" borderId="0" xfId="0" applyFont="1" applyBorder="1" applyAlignment="1">
      <alignment vertical="center"/>
    </xf>
    <xf numFmtId="172" fontId="31" fillId="0" borderId="0" xfId="1" applyNumberFormat="1" applyFont="1" applyAlignment="1">
      <alignment vertical="center"/>
    </xf>
    <xf numFmtId="37" fontId="31" fillId="0" borderId="0" xfId="0" applyFont="1" applyAlignment="1">
      <alignment vertical="center"/>
    </xf>
    <xf numFmtId="37" fontId="32" fillId="0" borderId="0" xfId="0" applyFont="1" applyAlignment="1">
      <alignment vertical="center"/>
    </xf>
    <xf numFmtId="172" fontId="24" fillId="0" borderId="0" xfId="1" applyNumberFormat="1" applyFont="1" applyFill="1" applyBorder="1" applyAlignment="1" applyProtection="1">
      <alignment horizontal="right"/>
    </xf>
    <xf numFmtId="168" fontId="24" fillId="0" borderId="0" xfId="0" applyNumberFormat="1" applyFont="1" applyFill="1" applyBorder="1" applyAlignment="1" applyProtection="1">
      <alignment horizontal="center"/>
    </xf>
    <xf numFmtId="37" fontId="9" fillId="0" borderId="5" xfId="0" applyNumberFormat="1" applyFont="1" applyFill="1" applyBorder="1" applyAlignment="1" applyProtection="1">
      <alignment horizontal="center" vertical="center" wrapText="1"/>
    </xf>
    <xf numFmtId="37" fontId="9" fillId="0" borderId="5" xfId="0" applyNumberFormat="1" applyFont="1" applyFill="1" applyBorder="1" applyAlignment="1" applyProtection="1">
      <alignment horizontal="center" vertical="center"/>
    </xf>
    <xf numFmtId="37" fontId="0" fillId="0" borderId="5" xfId="0" applyBorder="1" applyAlignment="1">
      <alignment vertical="center"/>
    </xf>
    <xf numFmtId="164" fontId="9" fillId="0" borderId="5" xfId="0" applyNumberFormat="1" applyFont="1" applyFill="1" applyBorder="1" applyAlignment="1" applyProtection="1">
      <alignment horizontal="center" vertical="center"/>
    </xf>
    <xf numFmtId="37" fontId="33" fillId="0" borderId="5" xfId="0" applyFont="1" applyBorder="1" applyAlignment="1">
      <alignment vertical="center"/>
    </xf>
    <xf numFmtId="164" fontId="24" fillId="0" borderId="0" xfId="0" applyNumberFormat="1" applyFont="1" applyFill="1" applyBorder="1" applyAlignment="1" applyProtection="1">
      <alignment horizontal="left" vertical="center"/>
    </xf>
    <xf numFmtId="8" fontId="24" fillId="0" borderId="0" xfId="0" applyNumberFormat="1" applyFont="1" applyFill="1" applyBorder="1" applyAlignment="1" applyProtection="1">
      <alignment horizontal="left" vertical="center"/>
    </xf>
    <xf numFmtId="8" fontId="7" fillId="0" borderId="0" xfId="0" applyNumberFormat="1" applyFont="1" applyFill="1" applyBorder="1" applyAlignment="1" applyProtection="1">
      <alignment horizontal="left" vertical="center"/>
    </xf>
    <xf numFmtId="164" fontId="7" fillId="0" borderId="0" xfId="0" applyNumberFormat="1" applyFont="1" applyFill="1" applyBorder="1" applyAlignment="1" applyProtection="1">
      <alignment horizontal="left" vertical="center"/>
    </xf>
    <xf numFmtId="37" fontId="7" fillId="0" borderId="0" xfId="0" applyNumberFormat="1" applyFont="1" applyFill="1" applyBorder="1" applyAlignment="1" applyProtection="1">
      <alignment horizontal="center" vertical="center"/>
    </xf>
    <xf numFmtId="37" fontId="40" fillId="7" borderId="17" xfId="0" applyNumberFormat="1" applyFont="1" applyFill="1" applyBorder="1" applyAlignment="1" applyProtection="1">
      <alignment horizontal="center"/>
    </xf>
    <xf numFmtId="37" fontId="0" fillId="7" borderId="70" xfId="0" applyFill="1" applyBorder="1"/>
    <xf numFmtId="37" fontId="9" fillId="7" borderId="68" xfId="0" applyFont="1" applyFill="1" applyBorder="1" applyProtection="1"/>
    <xf numFmtId="37" fontId="9" fillId="7" borderId="69" xfId="0" applyFont="1" applyFill="1" applyBorder="1" applyProtection="1"/>
    <xf numFmtId="41" fontId="9" fillId="7" borderId="67" xfId="0" applyNumberFormat="1" applyFont="1" applyFill="1" applyBorder="1" applyProtection="1"/>
    <xf numFmtId="41" fontId="21" fillId="7" borderId="67" xfId="0" applyNumberFormat="1" applyFont="1" applyFill="1" applyBorder="1" applyProtection="1"/>
    <xf numFmtId="37" fontId="9" fillId="7" borderId="71" xfId="0" applyFont="1" applyFill="1" applyBorder="1" applyProtection="1"/>
    <xf numFmtId="37" fontId="0" fillId="7" borderId="69" xfId="0" applyFill="1" applyBorder="1"/>
    <xf numFmtId="37" fontId="9" fillId="7" borderId="70" xfId="0" applyFont="1" applyFill="1" applyBorder="1" applyProtection="1"/>
    <xf numFmtId="41" fontId="24" fillId="7" borderId="72" xfId="0" applyNumberFormat="1" applyFont="1" applyFill="1" applyBorder="1" applyProtection="1"/>
    <xf numFmtId="41" fontId="22" fillId="7" borderId="72" xfId="0" applyNumberFormat="1" applyFont="1" applyFill="1" applyBorder="1" applyProtection="1"/>
    <xf numFmtId="8" fontId="7" fillId="6" borderId="0" xfId="0" applyNumberFormat="1" applyFont="1" applyFill="1" applyBorder="1" applyAlignment="1" applyProtection="1">
      <alignment horizontal="left"/>
    </xf>
    <xf numFmtId="37" fontId="2" fillId="5" borderId="0" xfId="0" applyFont="1" applyFill="1"/>
    <xf numFmtId="37" fontId="30" fillId="5" borderId="0" xfId="0" applyFont="1" applyFill="1"/>
    <xf numFmtId="37" fontId="2" fillId="0" borderId="0" xfId="0" applyFont="1"/>
    <xf numFmtId="5" fontId="2" fillId="0" borderId="0" xfId="0" applyNumberFormat="1" applyFont="1" applyAlignment="1">
      <alignment horizontal="center"/>
    </xf>
    <xf numFmtId="37" fontId="2" fillId="0" borderId="0" xfId="0" applyFont="1" applyAlignment="1">
      <alignment horizontal="center"/>
    </xf>
    <xf numFmtId="37" fontId="27" fillId="9" borderId="0" xfId="0" applyFont="1" applyFill="1"/>
    <xf numFmtId="5" fontId="27" fillId="9" borderId="0" xfId="0" applyNumberFormat="1" applyFont="1" applyFill="1" applyAlignment="1">
      <alignment horizontal="center"/>
    </xf>
    <xf numFmtId="37" fontId="27" fillId="9" borderId="0" xfId="0" applyFont="1" applyFill="1" applyAlignment="1">
      <alignment horizontal="center"/>
    </xf>
    <xf numFmtId="5" fontId="27" fillId="9" borderId="85" xfId="0" applyNumberFormat="1" applyFont="1" applyFill="1" applyBorder="1" applyAlignment="1">
      <alignment horizontal="center"/>
    </xf>
    <xf numFmtId="37" fontId="27" fillId="0" borderId="0" xfId="0" applyFont="1"/>
    <xf numFmtId="37" fontId="2" fillId="0" borderId="0" xfId="0" applyFont="1" applyFill="1"/>
    <xf numFmtId="5" fontId="27" fillId="0" borderId="0" xfId="0" applyNumberFormat="1" applyFont="1" applyAlignment="1">
      <alignment horizontal="center"/>
    </xf>
    <xf numFmtId="37" fontId="27" fillId="0" borderId="0" xfId="0" applyFont="1" applyAlignment="1">
      <alignment horizontal="center"/>
    </xf>
    <xf numFmtId="5" fontId="27" fillId="9" borderId="5" xfId="0" applyNumberFormat="1" applyFont="1" applyFill="1" applyBorder="1" applyAlignment="1">
      <alignment horizontal="center"/>
    </xf>
    <xf numFmtId="37" fontId="27" fillId="9" borderId="5" xfId="0" applyFont="1" applyFill="1" applyBorder="1" applyAlignment="1">
      <alignment horizontal="center"/>
    </xf>
    <xf numFmtId="37" fontId="27" fillId="9" borderId="5" xfId="0" applyFont="1" applyFill="1" applyBorder="1" applyAlignment="1">
      <alignment vertical="center" wrapText="1"/>
    </xf>
    <xf numFmtId="37" fontId="55" fillId="0" borderId="0" xfId="0" applyFont="1" applyFill="1"/>
    <xf numFmtId="37" fontId="9" fillId="7" borderId="14" xfId="0" applyNumberFormat="1" applyFont="1" applyFill="1" applyBorder="1" applyAlignment="1" applyProtection="1">
      <alignment horizontal="center"/>
    </xf>
    <xf numFmtId="37" fontId="9" fillId="7" borderId="14" xfId="0" applyNumberFormat="1" applyFont="1" applyFill="1" applyBorder="1" applyAlignment="1" applyProtection="1">
      <alignment horizontal="center"/>
      <protection locked="0"/>
    </xf>
    <xf numFmtId="37" fontId="9" fillId="7" borderId="15" xfId="0" applyNumberFormat="1" applyFont="1" applyFill="1" applyBorder="1" applyAlignment="1" applyProtection="1">
      <alignment horizontal="center"/>
    </xf>
    <xf numFmtId="37" fontId="6" fillId="7" borderId="15" xfId="0" applyFont="1" applyFill="1" applyBorder="1"/>
    <xf numFmtId="37" fontId="55" fillId="0" borderId="0" xfId="0" applyFont="1" applyFill="1" applyAlignment="1">
      <alignment horizontal="center"/>
    </xf>
    <xf numFmtId="164" fontId="55" fillId="0" borderId="0" xfId="0" applyNumberFormat="1" applyFont="1" applyFill="1" applyProtection="1"/>
    <xf numFmtId="37" fontId="55" fillId="0" borderId="0" xfId="0" applyFont="1"/>
    <xf numFmtId="37" fontId="58" fillId="0" borderId="0" xfId="0" applyFont="1"/>
    <xf numFmtId="37" fontId="55" fillId="0" borderId="0" xfId="0" applyFont="1" applyFill="1" applyAlignment="1"/>
    <xf numFmtId="37" fontId="57" fillId="0" borderId="0" xfId="0" applyFont="1" applyFill="1" applyAlignment="1"/>
    <xf numFmtId="164" fontId="54" fillId="0" borderId="0" xfId="0" applyNumberFormat="1" applyFont="1" applyFill="1" applyAlignment="1" applyProtection="1">
      <alignment horizontal="center"/>
    </xf>
    <xf numFmtId="37" fontId="55" fillId="0" borderId="0" xfId="0" applyFont="1" applyAlignment="1"/>
    <xf numFmtId="37" fontId="55" fillId="5" borderId="0" xfId="0" applyFont="1" applyFill="1"/>
    <xf numFmtId="37" fontId="54" fillId="0" borderId="0" xfId="0" applyFont="1" applyFill="1" applyAlignment="1" applyProtection="1">
      <alignment horizontal="center"/>
    </xf>
    <xf numFmtId="37" fontId="54" fillId="0" borderId="0" xfId="0" applyFont="1" applyFill="1" applyProtection="1"/>
    <xf numFmtId="37" fontId="53" fillId="0" borderId="0" xfId="0" applyFont="1" applyFill="1" applyProtection="1"/>
    <xf numFmtId="164" fontId="55" fillId="0" borderId="0" xfId="0" applyNumberFormat="1" applyFont="1" applyFill="1" applyAlignment="1" applyProtection="1">
      <alignment horizontal="center"/>
    </xf>
    <xf numFmtId="168" fontId="54" fillId="0" borderId="0" xfId="0" applyNumberFormat="1" applyFont="1" applyFill="1" applyAlignment="1" applyProtection="1">
      <alignment horizontal="center"/>
    </xf>
    <xf numFmtId="8" fontId="54" fillId="0" borderId="0" xfId="0" applyNumberFormat="1" applyFont="1" applyFill="1" applyAlignment="1" applyProtection="1">
      <alignment horizontal="left"/>
    </xf>
    <xf numFmtId="8" fontId="53" fillId="0" borderId="0" xfId="0" applyNumberFormat="1" applyFont="1" applyFill="1" applyAlignment="1" applyProtection="1">
      <alignment horizontal="left"/>
    </xf>
    <xf numFmtId="37" fontId="53" fillId="0" borderId="0" xfId="0" applyFont="1" applyFill="1" applyAlignment="1" applyProtection="1">
      <alignment horizontal="center"/>
    </xf>
    <xf numFmtId="164" fontId="54" fillId="0" borderId="0" xfId="0" applyNumberFormat="1" applyFont="1" applyFill="1" applyAlignment="1" applyProtection="1">
      <alignment horizontal="right"/>
    </xf>
    <xf numFmtId="37" fontId="13" fillId="5" borderId="0" xfId="0" applyFont="1" applyFill="1" applyAlignment="1" applyProtection="1">
      <alignment horizontal="center"/>
    </xf>
    <xf numFmtId="37" fontId="13" fillId="5" borderId="0" xfId="0" applyFont="1" applyFill="1" applyAlignment="1" applyProtection="1">
      <alignment horizontal="center" vertical="center" wrapText="1"/>
    </xf>
    <xf numFmtId="37" fontId="55" fillId="0" borderId="0" xfId="0" applyFont="1" applyFill="1" applyAlignment="1">
      <alignment vertical="center"/>
    </xf>
    <xf numFmtId="37" fontId="54" fillId="0" borderId="0" xfId="0" applyFont="1" applyFill="1" applyAlignment="1" applyProtection="1">
      <alignment horizontal="center" vertical="center"/>
    </xf>
    <xf numFmtId="39" fontId="54" fillId="0" borderId="0" xfId="0" applyNumberFormat="1" applyFont="1" applyFill="1" applyAlignment="1" applyProtection="1">
      <alignment vertical="center"/>
    </xf>
    <xf numFmtId="39" fontId="55" fillId="0" borderId="0" xfId="0" applyNumberFormat="1" applyFont="1" applyFill="1" applyAlignment="1" applyProtection="1">
      <alignment vertical="center"/>
    </xf>
    <xf numFmtId="37" fontId="55" fillId="0" borderId="0" xfId="0" applyFont="1" applyAlignment="1">
      <alignment vertical="center"/>
    </xf>
    <xf numFmtId="37" fontId="58" fillId="0" borderId="0" xfId="0" applyFont="1" applyAlignment="1">
      <alignment vertical="center"/>
    </xf>
    <xf numFmtId="37" fontId="57" fillId="0" borderId="0" xfId="0" applyFont="1" applyFill="1" applyAlignment="1">
      <alignment horizontal="right"/>
    </xf>
    <xf numFmtId="37" fontId="55" fillId="0" borderId="0" xfId="0" applyFont="1" applyAlignment="1">
      <alignment horizontal="right"/>
    </xf>
    <xf numFmtId="37" fontId="55" fillId="0" borderId="0" xfId="0" applyFont="1" applyBorder="1"/>
    <xf numFmtId="37" fontId="55" fillId="0" borderId="0" xfId="0" applyNumberFormat="1" applyFont="1" applyProtection="1"/>
    <xf numFmtId="37" fontId="55" fillId="0" borderId="0" xfId="0" applyNumberFormat="1" applyFont="1" applyBorder="1" applyProtection="1"/>
    <xf numFmtId="37" fontId="60" fillId="0" borderId="0" xfId="0" applyNumberFormat="1" applyFont="1" applyProtection="1"/>
    <xf numFmtId="9" fontId="55" fillId="0" borderId="0" xfId="3" applyFont="1" applyAlignment="1" applyProtection="1">
      <alignment horizontal="center" vertical="center"/>
    </xf>
    <xf numFmtId="9" fontId="62" fillId="0" borderId="0" xfId="3" applyFont="1" applyAlignment="1" applyProtection="1">
      <alignment horizontal="center" vertical="center"/>
    </xf>
    <xf numFmtId="37" fontId="64" fillId="0" borderId="0" xfId="0" applyFont="1" applyProtection="1"/>
    <xf numFmtId="37" fontId="61" fillId="0" borderId="0" xfId="0" applyFont="1" applyProtection="1"/>
    <xf numFmtId="37" fontId="61" fillId="0" borderId="0" xfId="0" applyFont="1" applyBorder="1" applyProtection="1"/>
    <xf numFmtId="37" fontId="54" fillId="0" borderId="0" xfId="0" applyNumberFormat="1" applyFont="1" applyProtection="1"/>
    <xf numFmtId="37" fontId="54" fillId="0" borderId="0" xfId="0" applyNumberFormat="1" applyFont="1" applyBorder="1" applyProtection="1"/>
    <xf numFmtId="37" fontId="54" fillId="0" borderId="0" xfId="0" applyNumberFormat="1" applyFont="1" applyAlignment="1" applyProtection="1">
      <alignment horizontal="centerContinuous"/>
    </xf>
    <xf numFmtId="37" fontId="63" fillId="0" borderId="0" xfId="0" quotePrefix="1" applyNumberFormat="1" applyFont="1" applyAlignment="1" applyProtection="1">
      <alignment horizontal="right"/>
    </xf>
    <xf numFmtId="37" fontId="62" fillId="0" borderId="0" xfId="0" applyNumberFormat="1" applyFont="1" applyAlignment="1" applyProtection="1">
      <alignment horizontal="right"/>
    </xf>
    <xf numFmtId="37" fontId="51" fillId="5" borderId="0" xfId="0" applyFont="1" applyFill="1" applyBorder="1" applyAlignment="1" applyProtection="1">
      <alignment horizontal="center" wrapText="1"/>
    </xf>
    <xf numFmtId="164" fontId="10" fillId="0" borderId="0" xfId="0" applyNumberFormat="1" applyFont="1" applyBorder="1" applyProtection="1"/>
    <xf numFmtId="164" fontId="21" fillId="0" borderId="0" xfId="0" applyNumberFormat="1" applyFont="1" applyBorder="1" applyProtection="1"/>
    <xf numFmtId="37" fontId="21" fillId="0" borderId="0" xfId="0" applyNumberFormat="1" applyFont="1" applyBorder="1" applyProtection="1"/>
    <xf numFmtId="41" fontId="21" fillId="0" borderId="0" xfId="0" applyNumberFormat="1" applyFont="1" applyBorder="1" applyProtection="1"/>
    <xf numFmtId="41" fontId="9" fillId="0" borderId="0" xfId="0" applyNumberFormat="1" applyFont="1" applyBorder="1" applyAlignment="1" applyProtection="1">
      <alignment horizontal="center"/>
    </xf>
    <xf numFmtId="41" fontId="21" fillId="0" borderId="0" xfId="0" applyNumberFormat="1" applyFont="1" applyBorder="1" applyAlignment="1" applyProtection="1">
      <alignment horizontal="center"/>
    </xf>
    <xf numFmtId="9" fontId="21" fillId="0" borderId="0" xfId="3" applyFont="1" applyBorder="1" applyAlignment="1" applyProtection="1">
      <alignment horizontal="center" vertical="center"/>
    </xf>
    <xf numFmtId="37" fontId="7" fillId="0" borderId="0" xfId="0" applyNumberFormat="1" applyFont="1" applyFill="1" applyBorder="1" applyAlignment="1" applyProtection="1">
      <alignment horizontal="center"/>
    </xf>
    <xf numFmtId="37" fontId="2" fillId="2" borderId="0" xfId="0" applyFont="1" applyFill="1" applyBorder="1" applyAlignment="1">
      <alignment horizontal="left"/>
    </xf>
    <xf numFmtId="37" fontId="2" fillId="2" borderId="0" xfId="0" applyFont="1" applyFill="1" applyBorder="1"/>
    <xf numFmtId="37" fontId="2" fillId="2" borderId="0" xfId="0" applyFont="1" applyFill="1"/>
    <xf numFmtId="37" fontId="65" fillId="2" borderId="0" xfId="0" applyFont="1" applyFill="1" applyBorder="1" applyAlignment="1">
      <alignment horizontal="left" vertical="center"/>
    </xf>
    <xf numFmtId="37" fontId="65" fillId="2" borderId="0" xfId="0" applyFont="1" applyFill="1" applyBorder="1" applyAlignment="1">
      <alignment vertical="center"/>
    </xf>
    <xf numFmtId="37" fontId="65" fillId="2" borderId="0" xfId="0" applyFont="1" applyFill="1" applyAlignment="1">
      <alignment vertical="center"/>
    </xf>
    <xf numFmtId="37" fontId="55" fillId="2" borderId="0" xfId="0" applyFont="1" applyFill="1" applyBorder="1" applyAlignment="1">
      <alignment horizontal="left"/>
    </xf>
    <xf numFmtId="37" fontId="54" fillId="2" borderId="0" xfId="0" applyFont="1" applyFill="1" applyBorder="1" applyAlignment="1">
      <alignment horizontal="left"/>
    </xf>
    <xf numFmtId="37" fontId="55" fillId="2" borderId="0" xfId="0" applyFont="1" applyFill="1" applyBorder="1"/>
    <xf numFmtId="37" fontId="55" fillId="2" borderId="0" xfId="0" applyFont="1" applyFill="1"/>
    <xf numFmtId="37" fontId="66" fillId="2" borderId="0" xfId="0" applyFont="1" applyFill="1" applyBorder="1" applyAlignment="1">
      <alignment horizontal="left" wrapText="1"/>
    </xf>
    <xf numFmtId="37" fontId="31" fillId="5" borderId="0" xfId="0" applyFont="1" applyFill="1" applyBorder="1" applyAlignment="1" applyProtection="1">
      <alignment horizontal="left" vertical="top" wrapText="1"/>
      <protection locked="0"/>
    </xf>
    <xf numFmtId="37" fontId="67" fillId="5" borderId="0" xfId="0" applyFont="1" applyFill="1" applyBorder="1" applyAlignment="1">
      <alignment horizontal="center" vertical="center" wrapText="1"/>
    </xf>
    <xf numFmtId="37" fontId="66" fillId="5" borderId="0" xfId="0" applyFont="1" applyFill="1" applyBorder="1" applyAlignment="1">
      <alignment horizontal="left" wrapText="1"/>
    </xf>
    <xf numFmtId="37" fontId="31" fillId="5" borderId="0" xfId="0" applyFont="1" applyFill="1" applyBorder="1" applyAlignment="1">
      <alignment horizontal="left" wrapText="1"/>
    </xf>
    <xf numFmtId="5" fontId="27" fillId="5" borderId="0" xfId="0" applyNumberFormat="1" applyFont="1" applyFill="1" applyBorder="1" applyAlignment="1">
      <alignment horizontal="center"/>
    </xf>
    <xf numFmtId="37" fontId="2" fillId="5" borderId="0" xfId="0" applyFont="1" applyFill="1" applyBorder="1" applyAlignment="1">
      <alignment horizontal="center" wrapText="1"/>
    </xf>
    <xf numFmtId="37" fontId="31" fillId="2" borderId="0" xfId="0" applyFont="1" applyFill="1" applyBorder="1" applyAlignment="1">
      <alignment horizontal="left" wrapText="1"/>
    </xf>
    <xf numFmtId="5" fontId="27" fillId="2" borderId="0" xfId="0" applyNumberFormat="1" applyFont="1" applyFill="1" applyBorder="1" applyAlignment="1">
      <alignment horizontal="center"/>
    </xf>
    <xf numFmtId="37" fontId="2" fillId="2" borderId="0" xfId="0" applyFont="1" applyFill="1" applyBorder="1" applyAlignment="1">
      <alignment horizontal="center" wrapText="1"/>
    </xf>
    <xf numFmtId="37" fontId="36" fillId="2" borderId="0" xfId="0" applyFont="1" applyFill="1" applyBorder="1" applyAlignment="1">
      <alignment horizontal="left"/>
    </xf>
    <xf numFmtId="37" fontId="8" fillId="2" borderId="0" xfId="0" applyFont="1" applyFill="1" applyBorder="1" applyAlignment="1">
      <alignment horizontal="left" wrapText="1"/>
    </xf>
    <xf numFmtId="37" fontId="36" fillId="2" borderId="0" xfId="0" applyFont="1" applyFill="1" applyBorder="1" applyAlignment="1">
      <alignment horizontal="left" wrapText="1"/>
    </xf>
    <xf numFmtId="5" fontId="8" fillId="2" borderId="0" xfId="0" applyNumberFormat="1" applyFont="1" applyFill="1" applyBorder="1" applyAlignment="1">
      <alignment horizontal="center"/>
    </xf>
    <xf numFmtId="37" fontId="36" fillId="2" borderId="0" xfId="0" applyFont="1" applyFill="1" applyBorder="1" applyAlignment="1">
      <alignment horizontal="center" wrapText="1"/>
    </xf>
    <xf numFmtId="37" fontId="36" fillId="2" borderId="0" xfId="0" applyFont="1" applyFill="1" applyBorder="1"/>
    <xf numFmtId="37" fontId="36" fillId="2" borderId="0" xfId="0" applyFont="1" applyFill="1"/>
    <xf numFmtId="37" fontId="2" fillId="2" borderId="0" xfId="0" applyFont="1" applyFill="1" applyBorder="1" applyAlignment="1" applyProtection="1">
      <alignment horizontal="left"/>
      <protection locked="0"/>
    </xf>
    <xf numFmtId="37" fontId="2" fillId="2" borderId="0" xfId="0" applyFont="1" applyFill="1" applyBorder="1" applyProtection="1">
      <protection locked="0"/>
    </xf>
    <xf numFmtId="37" fontId="2" fillId="2" borderId="0" xfId="0" applyFont="1" applyFill="1" applyProtection="1">
      <protection locked="0"/>
    </xf>
    <xf numFmtId="37" fontId="69" fillId="2" borderId="0" xfId="0" applyFont="1" applyFill="1" applyBorder="1" applyAlignment="1">
      <alignment horizontal="left"/>
    </xf>
    <xf numFmtId="37" fontId="2" fillId="2" borderId="0" xfId="0" applyFont="1" applyFill="1" applyBorder="1" applyAlignment="1" applyProtection="1">
      <alignment horizontal="left" vertical="center"/>
      <protection locked="0"/>
    </xf>
    <xf numFmtId="37" fontId="8" fillId="3" borderId="42" xfId="0" applyFont="1" applyFill="1" applyBorder="1" applyAlignment="1" applyProtection="1">
      <alignment horizontal="left" vertical="top" wrapText="1"/>
      <protection locked="0"/>
    </xf>
    <xf numFmtId="37" fontId="8" fillId="3" borderId="88" xfId="0" applyFont="1" applyFill="1" applyBorder="1" applyAlignment="1" applyProtection="1">
      <alignment horizontal="left" vertical="center" wrapText="1"/>
      <protection locked="0"/>
    </xf>
    <xf numFmtId="37" fontId="2" fillId="2" borderId="0" xfId="0" applyFont="1" applyFill="1" applyBorder="1" applyAlignment="1" applyProtection="1">
      <alignment vertical="center"/>
      <protection locked="0"/>
    </xf>
    <xf numFmtId="37" fontId="2" fillId="2" borderId="0" xfId="0" applyFont="1" applyFill="1" applyAlignment="1" applyProtection="1">
      <alignment vertical="center"/>
      <protection locked="0"/>
    </xf>
    <xf numFmtId="37" fontId="69" fillId="3" borderId="46" xfId="0" applyFont="1" applyFill="1" applyBorder="1" applyAlignment="1" applyProtection="1">
      <alignment horizontal="left"/>
      <protection locked="0"/>
    </xf>
    <xf numFmtId="37" fontId="69" fillId="3" borderId="0" xfId="0" applyFont="1" applyFill="1" applyBorder="1" applyAlignment="1" applyProtection="1">
      <alignment horizontal="left"/>
      <protection locked="0"/>
    </xf>
    <xf numFmtId="37" fontId="2" fillId="3" borderId="0" xfId="0" applyFont="1" applyFill="1" applyBorder="1" applyAlignment="1" applyProtection="1">
      <alignment horizontal="left"/>
      <protection locked="0"/>
    </xf>
    <xf numFmtId="37" fontId="2" fillId="3" borderId="41" xfId="0" applyFont="1" applyFill="1" applyBorder="1" applyProtection="1">
      <protection locked="0"/>
    </xf>
    <xf numFmtId="37" fontId="2" fillId="3" borderId="86" xfId="0" applyFont="1" applyFill="1" applyBorder="1" applyProtection="1">
      <protection locked="0"/>
    </xf>
    <xf numFmtId="37" fontId="69" fillId="6" borderId="0" xfId="0" applyFont="1" applyFill="1" applyBorder="1" applyAlignment="1" applyProtection="1">
      <alignment horizontal="left"/>
      <protection locked="0"/>
    </xf>
    <xf numFmtId="37" fontId="69" fillId="6" borderId="5" xfId="0" applyFont="1" applyFill="1" applyBorder="1" applyAlignment="1" applyProtection="1">
      <alignment horizontal="left"/>
      <protection locked="0"/>
    </xf>
    <xf numFmtId="37" fontId="2" fillId="6" borderId="0" xfId="0" applyFont="1" applyFill="1" applyProtection="1">
      <protection locked="0"/>
    </xf>
    <xf numFmtId="37" fontId="69" fillId="3" borderId="41" xfId="0" applyFont="1" applyFill="1" applyBorder="1" applyAlignment="1" applyProtection="1">
      <alignment horizontal="justify"/>
      <protection locked="0"/>
    </xf>
    <xf numFmtId="37" fontId="69" fillId="3" borderId="47" xfId="0" applyFont="1" applyFill="1" applyBorder="1" applyAlignment="1" applyProtection="1">
      <alignment horizontal="left"/>
      <protection locked="0"/>
    </xf>
    <xf numFmtId="37" fontId="69" fillId="3" borderId="87" xfId="0" applyFont="1" applyFill="1" applyBorder="1" applyAlignment="1" applyProtection="1">
      <alignment horizontal="left"/>
      <protection locked="0"/>
    </xf>
    <xf numFmtId="37" fontId="2" fillId="3" borderId="48" xfId="0" applyFont="1" applyFill="1" applyBorder="1" applyAlignment="1" applyProtection="1">
      <alignment horizontal="left"/>
      <protection locked="0"/>
    </xf>
    <xf numFmtId="37" fontId="2" fillId="3" borderId="49" xfId="0" applyFont="1" applyFill="1" applyBorder="1" applyProtection="1">
      <protection locked="0"/>
    </xf>
    <xf numFmtId="37" fontId="69" fillId="6" borderId="46" xfId="0" applyFont="1" applyFill="1" applyBorder="1" applyAlignment="1" applyProtection="1">
      <alignment horizontal="left"/>
      <protection locked="0"/>
    </xf>
    <xf numFmtId="37" fontId="2" fillId="6" borderId="0" xfId="0" applyFont="1" applyFill="1" applyBorder="1" applyAlignment="1" applyProtection="1">
      <alignment horizontal="left"/>
      <protection locked="0"/>
    </xf>
    <xf numFmtId="37" fontId="31" fillId="6" borderId="47" xfId="0" applyFont="1" applyFill="1" applyBorder="1" applyAlignment="1" applyProtection="1">
      <alignment horizontal="left"/>
      <protection locked="0"/>
    </xf>
    <xf numFmtId="37" fontId="31" fillId="6" borderId="87" xfId="0" applyFont="1" applyFill="1" applyBorder="1" applyAlignment="1" applyProtection="1">
      <alignment horizontal="left"/>
      <protection locked="0"/>
    </xf>
    <xf numFmtId="37" fontId="2" fillId="6" borderId="48" xfId="0" applyFont="1" applyFill="1" applyBorder="1" applyAlignment="1" applyProtection="1">
      <alignment horizontal="left"/>
      <protection locked="0"/>
    </xf>
    <xf numFmtId="37" fontId="70" fillId="2" borderId="0" xfId="0" applyFont="1" applyFill="1" applyProtection="1">
      <protection locked="0"/>
    </xf>
    <xf numFmtId="37" fontId="71" fillId="2" borderId="0" xfId="0" applyFont="1" applyFill="1" applyBorder="1" applyAlignment="1">
      <alignment horizontal="left"/>
    </xf>
    <xf numFmtId="37" fontId="71" fillId="2" borderId="0" xfId="0" applyFont="1" applyFill="1" applyBorder="1"/>
    <xf numFmtId="37" fontId="71" fillId="2" borderId="0" xfId="0" applyFont="1" applyFill="1"/>
    <xf numFmtId="37" fontId="30" fillId="2" borderId="0" xfId="0" applyFont="1" applyFill="1" applyBorder="1" applyAlignment="1">
      <alignment horizontal="left"/>
    </xf>
    <xf numFmtId="37" fontId="30" fillId="2" borderId="0" xfId="0" applyFont="1" applyFill="1" applyBorder="1"/>
    <xf numFmtId="37" fontId="30" fillId="2" borderId="0" xfId="0" applyFont="1" applyFill="1"/>
    <xf numFmtId="37" fontId="2" fillId="2" borderId="0" xfId="0" applyFont="1" applyFill="1" applyAlignment="1">
      <alignment horizontal="left"/>
    </xf>
    <xf numFmtId="37" fontId="54" fillId="5" borderId="0" xfId="0" applyFont="1" applyFill="1" applyProtection="1"/>
    <xf numFmtId="173" fontId="9" fillId="7" borderId="15" xfId="0" applyNumberFormat="1" applyFont="1" applyFill="1" applyBorder="1" applyAlignment="1" applyProtection="1">
      <alignment horizontal="center"/>
    </xf>
    <xf numFmtId="41" fontId="59" fillId="0" borderId="0" xfId="0" applyNumberFormat="1" applyFont="1" applyFill="1" applyBorder="1" applyAlignment="1" applyProtection="1">
      <alignment horizontal="centerContinuous"/>
    </xf>
    <xf numFmtId="41" fontId="7" fillId="5" borderId="0" xfId="0" applyNumberFormat="1" applyFont="1" applyFill="1" applyBorder="1" applyAlignment="1" applyProtection="1">
      <alignment horizontal="center"/>
    </xf>
    <xf numFmtId="41" fontId="7" fillId="5" borderId="0" xfId="0" applyNumberFormat="1" applyFont="1" applyFill="1" applyBorder="1" applyAlignment="1" applyProtection="1">
      <alignment horizontal="right"/>
    </xf>
    <xf numFmtId="41" fontId="7" fillId="5" borderId="0" xfId="0" applyNumberFormat="1" applyFont="1" applyFill="1" applyBorder="1" applyProtection="1"/>
    <xf numFmtId="164" fontId="7" fillId="5" borderId="0" xfId="0" applyNumberFormat="1" applyFont="1" applyFill="1" applyBorder="1" applyAlignment="1" applyProtection="1">
      <alignment horizontal="right"/>
    </xf>
    <xf numFmtId="164" fontId="7" fillId="3" borderId="17" xfId="0" applyNumberFormat="1" applyFont="1" applyFill="1" applyBorder="1" applyAlignment="1" applyProtection="1">
      <alignment horizontal="left"/>
    </xf>
    <xf numFmtId="41" fontId="7" fillId="3" borderId="17" xfId="0" applyNumberFormat="1" applyFont="1" applyFill="1" applyBorder="1" applyAlignment="1" applyProtection="1">
      <alignment horizontal="right"/>
    </xf>
    <xf numFmtId="164" fontId="7" fillId="0" borderId="17" xfId="0" applyNumberFormat="1" applyFont="1" applyFill="1" applyBorder="1" applyAlignment="1" applyProtection="1">
      <alignment horizontal="left"/>
    </xf>
    <xf numFmtId="37" fontId="0" fillId="0" borderId="0" xfId="0" applyFont="1"/>
    <xf numFmtId="37" fontId="9" fillId="5" borderId="0" xfId="0" applyNumberFormat="1" applyFont="1" applyFill="1" applyBorder="1" applyAlignment="1" applyProtection="1">
      <alignment horizontal="center"/>
    </xf>
    <xf numFmtId="41" fontId="9" fillId="0" borderId="89" xfId="0" applyNumberFormat="1" applyFont="1" applyFill="1" applyBorder="1" applyAlignment="1" applyProtection="1">
      <alignment horizontal="center" vertical="center"/>
    </xf>
    <xf numFmtId="41" fontId="9" fillId="0" borderId="90" xfId="0" applyNumberFormat="1" applyFont="1" applyFill="1" applyBorder="1" applyAlignment="1" applyProtection="1">
      <alignment horizontal="center" vertical="center"/>
    </xf>
    <xf numFmtId="37" fontId="0" fillId="0" borderId="54" xfId="0" applyBorder="1" applyAlignment="1">
      <alignment vertical="center"/>
    </xf>
    <xf numFmtId="41" fontId="9" fillId="0" borderId="55" xfId="0" applyNumberFormat="1" applyFont="1" applyFill="1" applyBorder="1" applyAlignment="1" applyProtection="1">
      <alignment horizontal="center" vertical="center"/>
    </xf>
    <xf numFmtId="41" fontId="9" fillId="0" borderId="22" xfId="0" quotePrefix="1" applyNumberFormat="1" applyFont="1" applyFill="1" applyBorder="1" applyAlignment="1" applyProtection="1">
      <alignment horizontal="center" vertical="center"/>
    </xf>
    <xf numFmtId="41" fontId="7" fillId="0" borderId="91" xfId="0" applyNumberFormat="1" applyFont="1" applyFill="1" applyBorder="1" applyProtection="1"/>
    <xf numFmtId="41" fontId="7" fillId="0" borderId="53" xfId="0" applyNumberFormat="1" applyFont="1" applyFill="1" applyBorder="1" applyProtection="1"/>
    <xf numFmtId="41" fontId="7" fillId="0" borderId="92" xfId="0" applyNumberFormat="1" applyFont="1" applyFill="1" applyBorder="1" applyProtection="1"/>
    <xf numFmtId="37" fontId="0" fillId="0" borderId="50" xfId="0" applyBorder="1"/>
    <xf numFmtId="41" fontId="9" fillId="0" borderId="51" xfId="0" quotePrefix="1" applyNumberFormat="1" applyFont="1" applyFill="1" applyBorder="1" applyAlignment="1" applyProtection="1">
      <alignment horizontal="center" vertical="center"/>
    </xf>
    <xf numFmtId="37" fontId="0" fillId="0" borderId="18" xfId="0" applyBorder="1"/>
    <xf numFmtId="41" fontId="9" fillId="0" borderId="19" xfId="0" quotePrefix="1" applyNumberFormat="1" applyFont="1" applyFill="1" applyBorder="1" applyAlignment="1" applyProtection="1">
      <alignment horizontal="center" vertical="center"/>
    </xf>
    <xf numFmtId="37" fontId="0" fillId="0" borderId="16" xfId="0" applyBorder="1"/>
    <xf numFmtId="41" fontId="9" fillId="0" borderId="24" xfId="0" quotePrefix="1" applyNumberFormat="1" applyFont="1" applyFill="1" applyBorder="1" applyAlignment="1" applyProtection="1">
      <alignment horizontal="center" vertical="center"/>
    </xf>
    <xf numFmtId="168" fontId="24" fillId="0" borderId="39" xfId="0" applyNumberFormat="1" applyFont="1" applyFill="1" applyBorder="1" applyAlignment="1" applyProtection="1">
      <alignment horizontal="center"/>
    </xf>
    <xf numFmtId="37" fontId="24" fillId="0" borderId="4" xfId="0" applyFont="1" applyFill="1" applyBorder="1" applyProtection="1"/>
    <xf numFmtId="37" fontId="24" fillId="0" borderId="40" xfId="0" applyFont="1" applyFill="1" applyBorder="1" applyProtection="1"/>
    <xf numFmtId="164" fontId="24" fillId="0" borderId="38" xfId="0" applyNumberFormat="1" applyFont="1" applyFill="1" applyBorder="1" applyAlignment="1" applyProtection="1">
      <alignment horizontal="right"/>
    </xf>
    <xf numFmtId="41" fontId="24" fillId="0" borderId="0" xfId="0" applyNumberFormat="1" applyFont="1" applyFill="1" applyBorder="1" applyAlignment="1" applyProtection="1">
      <alignment horizontal="right"/>
    </xf>
    <xf numFmtId="37" fontId="32" fillId="0" borderId="0" xfId="0" applyFont="1" applyBorder="1"/>
    <xf numFmtId="41" fontId="24" fillId="0" borderId="0" xfId="0" quotePrefix="1" applyNumberFormat="1" applyFont="1" applyFill="1" applyBorder="1" applyAlignment="1" applyProtection="1">
      <alignment horizontal="center" vertical="center"/>
    </xf>
    <xf numFmtId="164" fontId="24" fillId="0" borderId="0" xfId="0" applyNumberFormat="1" applyFont="1" applyFill="1" applyBorder="1" applyAlignment="1" applyProtection="1">
      <alignment horizontal="right"/>
    </xf>
    <xf numFmtId="38" fontId="24" fillId="0" borderId="0" xfId="0" applyNumberFormat="1" applyFont="1" applyFill="1" applyBorder="1" applyAlignment="1" applyProtection="1">
      <alignment horizontal="right"/>
    </xf>
    <xf numFmtId="37" fontId="78" fillId="0" borderId="0" xfId="0" applyFont="1"/>
    <xf numFmtId="168" fontId="24" fillId="0" borderId="63" xfId="0" applyNumberFormat="1" applyFont="1" applyFill="1" applyBorder="1" applyAlignment="1" applyProtection="1">
      <alignment horizontal="center"/>
    </xf>
    <xf numFmtId="39" fontId="24" fillId="0" borderId="61" xfId="0" applyNumberFormat="1" applyFont="1" applyFill="1" applyBorder="1" applyProtection="1"/>
    <xf numFmtId="172" fontId="24" fillId="0" borderId="61" xfId="1" applyNumberFormat="1" applyFont="1" applyFill="1" applyBorder="1" applyProtection="1"/>
    <xf numFmtId="39" fontId="24" fillId="0" borderId="62" xfId="0" applyNumberFormat="1" applyFont="1" applyFill="1" applyBorder="1" applyProtection="1"/>
    <xf numFmtId="39" fontId="24" fillId="0" borderId="0" xfId="0" applyNumberFormat="1" applyFont="1" applyFill="1" applyBorder="1" applyProtection="1"/>
    <xf numFmtId="164" fontId="24" fillId="0" borderId="63" xfId="0" applyNumberFormat="1" applyFont="1" applyFill="1" applyBorder="1" applyAlignment="1" applyProtection="1">
      <alignment horizontal="center" vertical="center"/>
    </xf>
    <xf numFmtId="37" fontId="24" fillId="0" borderId="61" xfId="0" applyFont="1" applyFill="1" applyBorder="1" applyAlignment="1" applyProtection="1">
      <alignment vertical="center"/>
    </xf>
    <xf numFmtId="37" fontId="24" fillId="0" borderId="62" xfId="0" applyFont="1" applyFill="1" applyBorder="1" applyAlignment="1" applyProtection="1">
      <alignment vertical="center"/>
    </xf>
    <xf numFmtId="37" fontId="24" fillId="0" borderId="0" xfId="0" applyFont="1" applyFill="1" applyBorder="1" applyAlignment="1" applyProtection="1">
      <alignment vertical="center"/>
    </xf>
    <xf numFmtId="37" fontId="53" fillId="0" borderId="0" xfId="0" applyFont="1" applyFill="1" applyAlignment="1">
      <alignment horizontal="right"/>
    </xf>
    <xf numFmtId="37" fontId="56" fillId="0" borderId="0" xfId="0" applyFont="1" applyFill="1"/>
    <xf numFmtId="37" fontId="54" fillId="0" borderId="0" xfId="0" applyFont="1" applyFill="1" applyAlignment="1"/>
    <xf numFmtId="37" fontId="79" fillId="0" borderId="0" xfId="0" applyFont="1"/>
    <xf numFmtId="37" fontId="54" fillId="0" borderId="0" xfId="0" applyFont="1" applyFill="1" applyAlignment="1">
      <alignment horizontal="right"/>
    </xf>
    <xf numFmtId="37" fontId="56" fillId="0" borderId="0" xfId="0" applyFont="1"/>
    <xf numFmtId="164" fontId="56" fillId="0" borderId="0" xfId="0" applyNumberFormat="1" applyFont="1" applyFill="1" applyAlignment="1" applyProtection="1">
      <alignment horizontal="centerContinuous"/>
    </xf>
    <xf numFmtId="164" fontId="56" fillId="0" borderId="0" xfId="0" applyNumberFormat="1" applyFont="1" applyFill="1" applyAlignment="1" applyProtection="1">
      <alignment horizontal="center"/>
    </xf>
    <xf numFmtId="164" fontId="56" fillId="0" borderId="0" xfId="0" applyNumberFormat="1" applyFont="1" applyFill="1" applyProtection="1"/>
    <xf numFmtId="37" fontId="2" fillId="0" borderId="0" xfId="0" applyFont="1" applyFill="1" applyAlignment="1">
      <alignment horizontal="center"/>
    </xf>
    <xf numFmtId="164" fontId="2" fillId="0" borderId="0" xfId="0" applyNumberFormat="1" applyFont="1" applyFill="1" applyProtection="1"/>
    <xf numFmtId="5" fontId="56" fillId="0" borderId="0" xfId="0" applyNumberFormat="1" applyFont="1" applyAlignment="1">
      <alignment horizontal="center"/>
    </xf>
    <xf numFmtId="37" fontId="56" fillId="0" borderId="0" xfId="0" applyFont="1" applyAlignment="1">
      <alignment horizontal="center"/>
    </xf>
    <xf numFmtId="5" fontId="55" fillId="0" borderId="0" xfId="0" applyNumberFormat="1" applyFont="1" applyAlignment="1">
      <alignment horizontal="center"/>
    </xf>
    <xf numFmtId="37" fontId="55" fillId="0" borderId="0" xfId="0" applyFont="1" applyAlignment="1">
      <alignment horizontal="center"/>
    </xf>
    <xf numFmtId="5" fontId="2" fillId="5" borderId="0" xfId="0" applyNumberFormat="1" applyFont="1" applyFill="1" applyAlignment="1">
      <alignment horizontal="center"/>
    </xf>
    <xf numFmtId="37" fontId="2" fillId="5" borderId="0" xfId="0" applyFont="1" applyFill="1" applyAlignment="1">
      <alignment horizontal="center"/>
    </xf>
    <xf numFmtId="37" fontId="2" fillId="0" borderId="0" xfId="0" applyFont="1" applyFill="1" applyAlignment="1">
      <alignment vertical="center" wrapText="1"/>
    </xf>
    <xf numFmtId="37" fontId="2" fillId="0" borderId="0" xfId="0" applyFont="1" applyAlignment="1">
      <alignment vertical="center" wrapText="1"/>
    </xf>
    <xf numFmtId="5" fontId="2" fillId="0" borderId="0" xfId="0" applyNumberFormat="1" applyFont="1" applyAlignment="1">
      <alignment horizontal="center" vertical="center" wrapText="1"/>
    </xf>
    <xf numFmtId="37" fontId="2" fillId="0" borderId="0" xfId="0" applyFont="1" applyAlignment="1">
      <alignment horizontal="center" vertical="center" wrapText="1"/>
    </xf>
    <xf numFmtId="37" fontId="2" fillId="0" borderId="0" xfId="0" applyFont="1" applyFill="1" applyAlignment="1">
      <alignment horizontal="right"/>
    </xf>
    <xf numFmtId="37" fontId="2" fillId="6" borderId="0" xfId="0" applyFont="1" applyFill="1"/>
    <xf numFmtId="1" fontId="2" fillId="0" borderId="0" xfId="0" applyNumberFormat="1" applyFont="1" applyFill="1" applyAlignment="1">
      <alignment horizontal="right"/>
    </xf>
    <xf numFmtId="37" fontId="2" fillId="0" borderId="0" xfId="0" applyFont="1" applyBorder="1"/>
    <xf numFmtId="37" fontId="31" fillId="0" borderId="61" xfId="0" applyFont="1" applyBorder="1"/>
    <xf numFmtId="5" fontId="31" fillId="0" borderId="0" xfId="0" applyNumberFormat="1" applyFont="1" applyAlignment="1">
      <alignment horizontal="center"/>
    </xf>
    <xf numFmtId="37" fontId="31" fillId="0" borderId="0" xfId="0" applyFont="1" applyAlignment="1">
      <alignment horizontal="center"/>
    </xf>
    <xf numFmtId="37" fontId="54" fillId="0" borderId="0" xfId="0" applyFont="1" applyFill="1" applyBorder="1" applyAlignment="1">
      <alignment horizontal="right"/>
    </xf>
    <xf numFmtId="37" fontId="56" fillId="0" borderId="0" xfId="0" applyFont="1" applyFill="1" applyBorder="1" applyProtection="1"/>
    <xf numFmtId="37" fontId="4" fillId="0" borderId="0" xfId="0" applyFont="1" applyFill="1" applyAlignment="1">
      <alignment wrapText="1"/>
    </xf>
    <xf numFmtId="37" fontId="4" fillId="0" borderId="0" xfId="0" applyFont="1" applyAlignment="1">
      <alignment wrapText="1"/>
    </xf>
    <xf numFmtId="8" fontId="9" fillId="0" borderId="0" xfId="0" applyNumberFormat="1" applyFont="1" applyFill="1" applyAlignment="1" applyProtection="1">
      <alignment horizontal="left" wrapText="1"/>
    </xf>
    <xf numFmtId="164" fontId="9" fillId="0" borderId="0" xfId="0" applyNumberFormat="1" applyFont="1" applyFill="1" applyBorder="1" applyAlignment="1" applyProtection="1">
      <alignment horizontal="center" wrapText="1"/>
    </xf>
    <xf numFmtId="37" fontId="33" fillId="0" borderId="0" xfId="0" applyFont="1" applyAlignment="1">
      <alignment wrapText="1"/>
    </xf>
    <xf numFmtId="37" fontId="9" fillId="0" borderId="0" xfId="0" applyNumberFormat="1" applyFont="1" applyFill="1" applyBorder="1" applyAlignment="1" applyProtection="1">
      <alignment horizontal="center" wrapText="1"/>
    </xf>
    <xf numFmtId="37" fontId="80" fillId="0" borderId="0" xfId="0" applyFont="1" applyFill="1" applyProtection="1"/>
    <xf numFmtId="37" fontId="54" fillId="0" borderId="0" xfId="0" applyFont="1" applyFill="1" applyBorder="1" applyProtection="1"/>
    <xf numFmtId="37" fontId="68" fillId="0" borderId="0" xfId="0" applyNumberFormat="1" applyFont="1" applyAlignment="1" applyProtection="1">
      <alignment horizontal="left"/>
    </xf>
    <xf numFmtId="37" fontId="68" fillId="0" borderId="0" xfId="0" applyFont="1" applyFill="1" applyAlignment="1" applyProtection="1"/>
    <xf numFmtId="37" fontId="75" fillId="0" borderId="0" xfId="0" applyFont="1"/>
    <xf numFmtId="37" fontId="81" fillId="0" borderId="0" xfId="0" applyFont="1"/>
    <xf numFmtId="9" fontId="56" fillId="0" borderId="0" xfId="3" applyFont="1" applyAlignment="1" applyProtection="1">
      <alignment horizontal="center" vertical="center"/>
    </xf>
    <xf numFmtId="37" fontId="54" fillId="0" borderId="0" xfId="0" applyFont="1" applyFill="1" applyBorder="1" applyAlignment="1" applyProtection="1">
      <alignment horizontal="left" wrapText="1"/>
    </xf>
    <xf numFmtId="37" fontId="0" fillId="0" borderId="0" xfId="0" applyAlignment="1">
      <alignment wrapText="1"/>
    </xf>
    <xf numFmtId="1" fontId="53" fillId="0" borderId="17" xfId="0" applyNumberFormat="1" applyFont="1" applyFill="1" applyBorder="1" applyAlignment="1" applyProtection="1">
      <alignment horizontal="left" vertical="center" wrapText="1"/>
    </xf>
    <xf numFmtId="1" fontId="53" fillId="0" borderId="0" xfId="0" applyNumberFormat="1" applyFont="1" applyFill="1" applyBorder="1" applyAlignment="1" applyProtection="1">
      <alignment horizontal="center" vertical="center"/>
    </xf>
    <xf numFmtId="0" fontId="82" fillId="0" borderId="0" xfId="0" applyNumberFormat="1" applyFont="1" applyBorder="1" applyAlignment="1" applyProtection="1">
      <alignment horizontal="right" vertical="center"/>
    </xf>
    <xf numFmtId="0" fontId="82" fillId="0" borderId="0" xfId="0" applyNumberFormat="1" applyFont="1" applyBorder="1" applyAlignment="1" applyProtection="1">
      <alignment horizontal="center" vertical="center"/>
    </xf>
    <xf numFmtId="0" fontId="55" fillId="0" borderId="0" xfId="0" applyNumberFormat="1" applyFont="1" applyBorder="1" applyAlignment="1" applyProtection="1"/>
    <xf numFmtId="37" fontId="58" fillId="5" borderId="0" xfId="0" applyFont="1" applyFill="1" applyBorder="1"/>
    <xf numFmtId="37" fontId="2" fillId="5" borderId="0" xfId="0" applyFont="1" applyFill="1" applyAlignment="1">
      <alignment vertical="center"/>
    </xf>
    <xf numFmtId="37" fontId="57" fillId="5" borderId="0" xfId="0" applyFont="1" applyFill="1" applyAlignment="1">
      <alignment vertical="center"/>
    </xf>
    <xf numFmtId="37" fontId="75" fillId="5" borderId="0" xfId="0" applyFont="1" applyFill="1" applyAlignment="1">
      <alignment vertical="center"/>
    </xf>
    <xf numFmtId="37" fontId="57" fillId="5" borderId="0" xfId="0" applyFont="1" applyFill="1" applyAlignment="1"/>
    <xf numFmtId="37" fontId="2" fillId="5" borderId="0" xfId="0" applyFont="1" applyFill="1" applyAlignment="1"/>
    <xf numFmtId="37" fontId="74" fillId="5" borderId="0" xfId="0" applyFont="1" applyFill="1" applyAlignment="1"/>
    <xf numFmtId="37" fontId="4" fillId="5" borderId="0" xfId="0" applyFont="1" applyFill="1" applyAlignment="1"/>
    <xf numFmtId="37" fontId="56" fillId="0" borderId="0" xfId="0" applyFont="1" applyAlignment="1" applyProtection="1"/>
    <xf numFmtId="37" fontId="56" fillId="0" borderId="0" xfId="0" applyFont="1" applyAlignment="1"/>
    <xf numFmtId="166" fontId="84" fillId="5" borderId="0" xfId="0" applyNumberFormat="1" applyFont="1" applyFill="1" applyBorder="1" applyAlignment="1" applyProtection="1">
      <alignment horizontal="center"/>
    </xf>
    <xf numFmtId="37" fontId="84" fillId="5" borderId="0" xfId="0" applyNumberFormat="1" applyFont="1" applyFill="1" applyBorder="1" applyAlignment="1" applyProtection="1">
      <alignment horizontal="center"/>
    </xf>
    <xf numFmtId="1" fontId="8" fillId="5" borderId="0" xfId="1" applyNumberFormat="1" applyFont="1" applyFill="1" applyBorder="1" applyAlignment="1" applyProtection="1">
      <alignment horizontal="center"/>
    </xf>
    <xf numFmtId="37" fontId="56" fillId="5" borderId="0" xfId="0" applyFont="1" applyFill="1" applyAlignment="1" applyProtection="1"/>
    <xf numFmtId="37" fontId="6" fillId="5" borderId="0" xfId="0" applyFont="1" applyFill="1" applyBorder="1"/>
    <xf numFmtId="37" fontId="2" fillId="0" borderId="0" xfId="0" applyFont="1" applyProtection="1"/>
    <xf numFmtId="37" fontId="2" fillId="0" borderId="0" xfId="0" applyFont="1" applyFill="1" applyProtection="1"/>
    <xf numFmtId="168" fontId="8" fillId="0" borderId="0" xfId="0" applyNumberFormat="1" applyFont="1" applyFill="1" applyAlignment="1" applyProtection="1">
      <alignment horizontal="center"/>
    </xf>
    <xf numFmtId="37" fontId="8" fillId="0" borderId="0" xfId="0" applyFont="1" applyFill="1" applyProtection="1"/>
    <xf numFmtId="164" fontId="4" fillId="0" borderId="0" xfId="0" applyNumberFormat="1" applyFont="1" applyFill="1" applyBorder="1" applyAlignment="1" applyProtection="1">
      <alignment horizontal="centerContinuous"/>
    </xf>
    <xf numFmtId="41" fontId="15" fillId="0" borderId="0" xfId="0" applyNumberFormat="1" applyFont="1" applyFill="1" applyBorder="1" applyAlignment="1" applyProtection="1">
      <alignment horizontal="centerContinuous"/>
    </xf>
    <xf numFmtId="41" fontId="2" fillId="0" borderId="0" xfId="0" applyNumberFormat="1" applyFont="1" applyFill="1" applyBorder="1" applyAlignment="1" applyProtection="1">
      <alignment horizontal="right"/>
    </xf>
    <xf numFmtId="41" fontId="2" fillId="0" borderId="0" xfId="0" applyNumberFormat="1" applyFont="1" applyFill="1" applyBorder="1" applyProtection="1"/>
    <xf numFmtId="41" fontId="24" fillId="10" borderId="81" xfId="0" applyNumberFormat="1" applyFont="1" applyFill="1" applyBorder="1" applyAlignment="1" applyProtection="1">
      <alignment horizontal="right"/>
    </xf>
    <xf numFmtId="41" fontId="24" fillId="10" borderId="26" xfId="0" applyNumberFormat="1" applyFont="1" applyFill="1" applyBorder="1" applyAlignment="1" applyProtection="1">
      <alignment horizontal="right"/>
    </xf>
    <xf numFmtId="37" fontId="9" fillId="10" borderId="82" xfId="0" applyNumberFormat="1" applyFont="1" applyFill="1" applyBorder="1" applyAlignment="1" applyProtection="1">
      <alignment horizontal="right"/>
    </xf>
    <xf numFmtId="37" fontId="9" fillId="10" borderId="45" xfId="0" applyNumberFormat="1" applyFont="1" applyFill="1" applyBorder="1" applyAlignment="1" applyProtection="1">
      <alignment horizontal="right" vertical="center"/>
    </xf>
    <xf numFmtId="37" fontId="6" fillId="10" borderId="10" xfId="1" applyNumberFormat="1" applyFont="1" applyFill="1" applyBorder="1" applyAlignment="1">
      <alignment horizontal="right" vertical="center"/>
    </xf>
    <xf numFmtId="37" fontId="6" fillId="10" borderId="10" xfId="0" applyNumberFormat="1" applyFont="1" applyFill="1" applyBorder="1" applyAlignment="1">
      <alignment horizontal="right" vertical="center"/>
    </xf>
    <xf numFmtId="37" fontId="24" fillId="10" borderId="26" xfId="0" applyNumberFormat="1" applyFont="1" applyFill="1" applyBorder="1" applyAlignment="1" applyProtection="1">
      <alignment vertical="center"/>
    </xf>
    <xf numFmtId="164" fontId="9" fillId="0" borderId="58" xfId="0" applyNumberFormat="1" applyFont="1" applyFill="1" applyBorder="1" applyAlignment="1" applyProtection="1">
      <alignment horizontal="center" vertical="center" wrapText="1"/>
    </xf>
    <xf numFmtId="5" fontId="2" fillId="0" borderId="0" xfId="0" applyNumberFormat="1" applyFont="1" applyFill="1"/>
    <xf numFmtId="5" fontId="9" fillId="0" borderId="0" xfId="0" applyNumberFormat="1" applyFont="1" applyFill="1" applyAlignment="1" applyProtection="1">
      <alignment horizontal="left"/>
    </xf>
    <xf numFmtId="5" fontId="2" fillId="0" borderId="0" xfId="0" applyNumberFormat="1" applyFont="1"/>
    <xf numFmtId="164" fontId="9" fillId="0" borderId="11" xfId="0" applyNumberFormat="1" applyFont="1" applyFill="1" applyBorder="1" applyAlignment="1" applyProtection="1">
      <alignment horizontal="center" vertical="center" wrapText="1"/>
    </xf>
    <xf numFmtId="164" fontId="9" fillId="0" borderId="14" xfId="0" applyNumberFormat="1" applyFont="1" applyFill="1" applyBorder="1" applyAlignment="1" applyProtection="1">
      <alignment horizontal="center" vertical="center" wrapText="1"/>
    </xf>
    <xf numFmtId="5" fontId="9" fillId="0" borderId="15" xfId="0" applyNumberFormat="1" applyFont="1" applyFill="1" applyBorder="1" applyAlignment="1" applyProtection="1">
      <alignment horizontal="center"/>
    </xf>
    <xf numFmtId="37" fontId="24" fillId="0" borderId="0" xfId="0" applyFont="1" applyFill="1" applyBorder="1" applyAlignment="1" applyProtection="1">
      <alignment horizontal="left"/>
    </xf>
    <xf numFmtId="37" fontId="6" fillId="0" borderId="0" xfId="0" applyFont="1" applyFill="1" applyBorder="1" applyAlignment="1">
      <alignment vertical="center"/>
    </xf>
    <xf numFmtId="39" fontId="9" fillId="0" borderId="6" xfId="0" applyNumberFormat="1" applyFont="1" applyFill="1" applyBorder="1" applyAlignment="1" applyProtection="1">
      <alignment horizontal="center" vertical="center" wrapText="1"/>
    </xf>
    <xf numFmtId="38" fontId="9" fillId="0" borderId="17" xfId="0" applyNumberFormat="1" applyFont="1" applyFill="1" applyBorder="1" applyAlignment="1" applyProtection="1">
      <alignment horizontal="center" vertical="center" wrapText="1"/>
    </xf>
    <xf numFmtId="39" fontId="9" fillId="0" borderId="6" xfId="0" quotePrefix="1" applyNumberFormat="1" applyFont="1" applyFill="1" applyBorder="1" applyAlignment="1" applyProtection="1">
      <alignment horizontal="center" vertical="center" wrapText="1"/>
    </xf>
    <xf numFmtId="38" fontId="9" fillId="0" borderId="1" xfId="0" quotePrefix="1" applyNumberFormat="1" applyFont="1" applyFill="1" applyBorder="1" applyAlignment="1" applyProtection="1">
      <alignment horizontal="center" vertical="center" wrapText="1"/>
    </xf>
    <xf numFmtId="41" fontId="24" fillId="5" borderId="26" xfId="0" applyNumberFormat="1" applyFont="1" applyFill="1" applyBorder="1" applyProtection="1"/>
    <xf numFmtId="164" fontId="9" fillId="0" borderId="17" xfId="0" applyNumberFormat="1" applyFont="1" applyFill="1" applyBorder="1" applyAlignment="1" applyProtection="1">
      <alignment horizontal="left" vertical="center" wrapText="1"/>
    </xf>
    <xf numFmtId="37" fontId="53" fillId="0" borderId="0" xfId="0" applyFont="1" applyFill="1" applyAlignment="1" applyProtection="1">
      <alignment vertical="center"/>
    </xf>
    <xf numFmtId="37" fontId="86" fillId="0" borderId="0" xfId="0" applyFont="1" applyFill="1" applyAlignment="1" applyProtection="1">
      <alignment vertical="center"/>
    </xf>
    <xf numFmtId="37" fontId="75" fillId="0" borderId="0" xfId="0" applyFont="1" applyFill="1" applyAlignment="1">
      <alignment vertical="center"/>
    </xf>
    <xf numFmtId="37" fontId="57" fillId="0" borderId="0" xfId="0" applyFont="1" applyFill="1" applyAlignment="1" applyProtection="1">
      <alignment vertical="center"/>
    </xf>
    <xf numFmtId="37" fontId="75" fillId="0" borderId="0" xfId="0" applyFont="1" applyFill="1"/>
    <xf numFmtId="168" fontId="57" fillId="0" borderId="63" xfId="0" applyNumberFormat="1" applyFont="1" applyFill="1" applyBorder="1" applyAlignment="1" applyProtection="1">
      <alignment horizontal="center"/>
    </xf>
    <xf numFmtId="37" fontId="57" fillId="0" borderId="61" xfId="0" applyFont="1" applyFill="1" applyBorder="1" applyAlignment="1" applyProtection="1">
      <alignment horizontal="left"/>
    </xf>
    <xf numFmtId="37" fontId="57" fillId="0" borderId="62" xfId="0" applyFont="1" applyFill="1" applyBorder="1" applyProtection="1"/>
    <xf numFmtId="37" fontId="57" fillId="0" borderId="61" xfId="0" applyFont="1" applyFill="1" applyBorder="1" applyProtection="1"/>
    <xf numFmtId="164" fontId="57" fillId="0" borderId="61" xfId="0" applyNumberFormat="1" applyFont="1" applyFill="1" applyBorder="1" applyAlignment="1" applyProtection="1">
      <alignment horizontal="right"/>
    </xf>
    <xf numFmtId="41" fontId="57" fillId="0" borderId="62" xfId="0" applyNumberFormat="1" applyFont="1" applyFill="1" applyBorder="1" applyAlignment="1" applyProtection="1">
      <alignment horizontal="right"/>
    </xf>
    <xf numFmtId="41" fontId="57" fillId="0" borderId="0" xfId="0" applyNumberFormat="1" applyFont="1" applyFill="1" applyBorder="1" applyAlignment="1" applyProtection="1">
      <alignment horizontal="right"/>
    </xf>
    <xf numFmtId="41" fontId="57" fillId="0" borderId="0" xfId="0" applyNumberFormat="1" applyFont="1" applyFill="1" applyBorder="1" applyProtection="1"/>
    <xf numFmtId="41" fontId="57" fillId="10" borderId="26" xfId="0" applyNumberFormat="1" applyFont="1" applyFill="1" applyBorder="1" applyProtection="1"/>
    <xf numFmtId="38" fontId="57" fillId="0" borderId="0" xfId="0" applyNumberFormat="1" applyFont="1" applyFill="1" applyBorder="1" applyAlignment="1" applyProtection="1">
      <alignment horizontal="right"/>
    </xf>
    <xf numFmtId="37" fontId="87" fillId="0" borderId="0" xfId="0" applyFont="1"/>
    <xf numFmtId="37" fontId="24" fillId="10" borderId="81" xfId="0" applyNumberFormat="1" applyFont="1" applyFill="1" applyBorder="1" applyProtection="1"/>
    <xf numFmtId="37" fontId="31" fillId="0" borderId="0" xfId="0" applyFont="1" applyBorder="1"/>
    <xf numFmtId="168" fontId="24" fillId="0" borderId="63" xfId="0" applyNumberFormat="1" applyFont="1" applyFill="1" applyBorder="1" applyAlignment="1" applyProtection="1">
      <alignment horizontal="center" vertical="center"/>
    </xf>
    <xf numFmtId="39" fontId="24" fillId="0" borderId="61" xfId="0" applyNumberFormat="1" applyFont="1" applyFill="1" applyBorder="1" applyAlignment="1" applyProtection="1">
      <alignment vertical="center"/>
    </xf>
    <xf numFmtId="172" fontId="24" fillId="0" borderId="61" xfId="1" applyNumberFormat="1" applyFont="1" applyFill="1" applyBorder="1" applyAlignment="1" applyProtection="1">
      <alignment vertical="center"/>
    </xf>
    <xf numFmtId="168" fontId="24" fillId="0" borderId="61" xfId="0" applyNumberFormat="1" applyFont="1" applyFill="1" applyBorder="1" applyAlignment="1" applyProtection="1">
      <alignment horizontal="center" vertical="center"/>
    </xf>
    <xf numFmtId="37" fontId="32" fillId="0" borderId="61" xfId="0" applyFont="1" applyBorder="1" applyAlignment="1">
      <alignment vertical="center"/>
    </xf>
    <xf numFmtId="37" fontId="31" fillId="0" borderId="61" xfId="0" applyFont="1" applyFill="1" applyBorder="1" applyAlignment="1">
      <alignment vertical="center"/>
    </xf>
    <xf numFmtId="37" fontId="31" fillId="0" borderId="62" xfId="0" applyFont="1" applyBorder="1" applyAlignment="1">
      <alignment vertical="center"/>
    </xf>
    <xf numFmtId="37" fontId="24" fillId="0" borderId="63" xfId="2" applyNumberFormat="1" applyFont="1" applyFill="1" applyBorder="1" applyAlignment="1" applyProtection="1">
      <alignment horizontal="left" vertical="center"/>
    </xf>
    <xf numFmtId="37" fontId="24" fillId="0" borderId="61" xfId="0" applyNumberFormat="1" applyFont="1" applyFill="1" applyBorder="1" applyAlignment="1" applyProtection="1">
      <alignment horizontal="center" vertical="center"/>
    </xf>
    <xf numFmtId="37" fontId="24" fillId="0" borderId="61" xfId="0" applyNumberFormat="1" applyFont="1" applyFill="1" applyBorder="1" applyAlignment="1" applyProtection="1">
      <alignment vertical="center"/>
    </xf>
    <xf numFmtId="164" fontId="24" fillId="0" borderId="62" xfId="0" applyNumberFormat="1" applyFont="1" applyFill="1" applyBorder="1" applyAlignment="1" applyProtection="1">
      <alignment horizontal="center" vertical="center"/>
    </xf>
    <xf numFmtId="37" fontId="24" fillId="10" borderId="81" xfId="0" applyNumberFormat="1" applyFont="1" applyFill="1" applyBorder="1" applyAlignment="1" applyProtection="1">
      <alignment vertical="center"/>
    </xf>
    <xf numFmtId="38" fontId="24" fillId="5" borderId="2" xfId="0" applyNumberFormat="1" applyFont="1" applyFill="1" applyBorder="1" applyProtection="1"/>
    <xf numFmtId="37" fontId="24" fillId="5" borderId="30" xfId="0" applyNumberFormat="1" applyFont="1" applyFill="1" applyBorder="1" applyProtection="1"/>
    <xf numFmtId="37" fontId="31" fillId="5" borderId="0" xfId="0" applyFont="1" applyFill="1" applyBorder="1"/>
    <xf numFmtId="39" fontId="24" fillId="5" borderId="0" xfId="0" applyNumberFormat="1" applyFont="1" applyFill="1" applyBorder="1" applyAlignment="1" applyProtection="1">
      <alignment horizontal="right"/>
    </xf>
    <xf numFmtId="37" fontId="6" fillId="5" borderId="0" xfId="0" applyNumberFormat="1" applyFont="1" applyFill="1" applyProtection="1"/>
    <xf numFmtId="37" fontId="0" fillId="3" borderId="17" xfId="0" applyNumberFormat="1" applyFill="1" applyBorder="1" applyAlignment="1">
      <alignment vertical="center"/>
    </xf>
    <xf numFmtId="37" fontId="7" fillId="3" borderId="17" xfId="1" applyNumberFormat="1" applyFont="1" applyFill="1" applyBorder="1" applyProtection="1"/>
    <xf numFmtId="164" fontId="11" fillId="0" borderId="54" xfId="0" applyNumberFormat="1" applyFont="1" applyFill="1" applyBorder="1" applyAlignment="1" applyProtection="1">
      <alignment horizontal="left" vertical="center"/>
    </xf>
    <xf numFmtId="164" fontId="11" fillId="0" borderId="55" xfId="0" applyNumberFormat="1" applyFont="1" applyFill="1" applyBorder="1" applyAlignment="1" applyProtection="1">
      <alignment horizontal="left" vertical="center"/>
    </xf>
    <xf numFmtId="8" fontId="49" fillId="0" borderId="55" xfId="0" applyNumberFormat="1" applyFont="1" applyFill="1" applyBorder="1" applyAlignment="1" applyProtection="1">
      <alignment horizontal="left" vertical="center"/>
    </xf>
    <xf numFmtId="164" fontId="49" fillId="0" borderId="55" xfId="0" applyNumberFormat="1" applyFont="1" applyFill="1" applyBorder="1" applyAlignment="1" applyProtection="1">
      <alignment horizontal="left" vertical="center"/>
    </xf>
    <xf numFmtId="37" fontId="32" fillId="0" borderId="55" xfId="0" applyFont="1" applyBorder="1" applyAlignment="1">
      <alignment vertical="center"/>
    </xf>
    <xf numFmtId="37" fontId="49" fillId="10" borderId="81" xfId="0" applyNumberFormat="1" applyFont="1" applyFill="1" applyBorder="1" applyAlignment="1" applyProtection="1">
      <alignment vertical="center"/>
    </xf>
    <xf numFmtId="0" fontId="6" fillId="0" borderId="0" xfId="1" applyNumberFormat="1" applyFont="1" applyFill="1" applyBorder="1" applyAlignment="1" applyProtection="1">
      <alignment horizontal="left"/>
    </xf>
    <xf numFmtId="37" fontId="39" fillId="5" borderId="0" xfId="0" applyFont="1" applyFill="1" applyAlignment="1"/>
    <xf numFmtId="37" fontId="39" fillId="5" borderId="0" xfId="0" applyFont="1" applyFill="1" applyAlignment="1">
      <alignment wrapText="1"/>
    </xf>
    <xf numFmtId="37" fontId="76" fillId="5" borderId="0" xfId="0" applyFont="1" applyFill="1" applyAlignment="1">
      <alignment wrapText="1"/>
    </xf>
    <xf numFmtId="37" fontId="35" fillId="5" borderId="0" xfId="0" applyFont="1" applyFill="1"/>
    <xf numFmtId="7" fontId="35" fillId="5" borderId="0" xfId="0" applyNumberFormat="1" applyFont="1" applyFill="1" applyAlignment="1">
      <alignment horizontal="left"/>
    </xf>
    <xf numFmtId="37" fontId="56" fillId="5" borderId="0" xfId="0" applyFont="1" applyFill="1"/>
    <xf numFmtId="37" fontId="54" fillId="5" borderId="0" xfId="0" applyFont="1" applyFill="1" applyAlignment="1"/>
    <xf numFmtId="164" fontId="56" fillId="5" borderId="0" xfId="0" applyNumberFormat="1" applyFont="1" applyFill="1" applyAlignment="1" applyProtection="1">
      <alignment horizontal="centerContinuous"/>
    </xf>
    <xf numFmtId="37" fontId="56" fillId="5" borderId="0" xfId="0" applyFont="1" applyFill="1" applyBorder="1" applyProtection="1"/>
    <xf numFmtId="164" fontId="56" fillId="5" borderId="0" xfId="0" applyNumberFormat="1" applyFont="1" applyFill="1" applyProtection="1"/>
    <xf numFmtId="164" fontId="54" fillId="5" borderId="0" xfId="0" applyNumberFormat="1" applyFont="1" applyFill="1" applyAlignment="1" applyProtection="1">
      <alignment horizontal="center"/>
    </xf>
    <xf numFmtId="164" fontId="90" fillId="5" borderId="14" xfId="0" applyNumberFormat="1" applyFont="1" applyFill="1" applyBorder="1" applyAlignment="1" applyProtection="1">
      <alignment horizontal="center" vertical="center" wrapText="1"/>
    </xf>
    <xf numFmtId="5" fontId="90" fillId="5" borderId="15" xfId="0" applyNumberFormat="1" applyFont="1" applyFill="1" applyBorder="1" applyAlignment="1" applyProtection="1">
      <alignment horizontal="center" vertical="center" wrapText="1"/>
    </xf>
    <xf numFmtId="37" fontId="42" fillId="8" borderId="36" xfId="0" applyFont="1" applyFill="1" applyBorder="1" applyAlignment="1" applyProtection="1">
      <alignment horizontal="left" vertical="center" wrapText="1"/>
    </xf>
    <xf numFmtId="41" fontId="91" fillId="3" borderId="17" xfId="0" applyNumberFormat="1" applyFont="1" applyFill="1" applyBorder="1" applyAlignment="1" applyProtection="1">
      <alignment vertical="center"/>
      <protection locked="0"/>
    </xf>
    <xf numFmtId="164" fontId="24" fillId="0" borderId="0" xfId="0" applyNumberFormat="1" applyFont="1" applyAlignment="1" applyProtection="1">
      <alignment vertical="center"/>
    </xf>
    <xf numFmtId="37" fontId="49" fillId="0" borderId="0" xfId="0" applyFont="1" applyAlignment="1" applyProtection="1">
      <alignment vertical="center"/>
    </xf>
    <xf numFmtId="37" fontId="49" fillId="0" borderId="0" xfId="0" applyNumberFormat="1" applyFont="1" applyAlignment="1" applyProtection="1">
      <alignment vertical="center"/>
    </xf>
    <xf numFmtId="37" fontId="49" fillId="0" borderId="0" xfId="0" applyNumberFormat="1" applyFont="1" applyBorder="1" applyAlignment="1" applyProtection="1">
      <alignment vertical="center"/>
    </xf>
    <xf numFmtId="41" fontId="49" fillId="0" borderId="0" xfId="0" applyNumberFormat="1" applyFont="1" applyAlignment="1" applyProtection="1">
      <alignment vertical="center"/>
    </xf>
    <xf numFmtId="41" fontId="49" fillId="0" borderId="0" xfId="0" applyNumberFormat="1" applyFont="1" applyBorder="1" applyAlignment="1" applyProtection="1">
      <alignment vertical="center"/>
    </xf>
    <xf numFmtId="9" fontId="49" fillId="0" borderId="0" xfId="3" applyFont="1" applyBorder="1" applyAlignment="1" applyProtection="1">
      <alignment horizontal="center" vertical="center"/>
    </xf>
    <xf numFmtId="37" fontId="49" fillId="0" borderId="0" xfId="0" applyFont="1" applyProtection="1"/>
    <xf numFmtId="37" fontId="49" fillId="0" borderId="0" xfId="0" applyNumberFormat="1" applyFont="1" applyProtection="1"/>
    <xf numFmtId="37" fontId="49" fillId="0" borderId="0" xfId="0" applyNumberFormat="1" applyFont="1" applyBorder="1" applyProtection="1"/>
    <xf numFmtId="41" fontId="49" fillId="0" borderId="0" xfId="0" applyNumberFormat="1" applyFont="1" applyProtection="1"/>
    <xf numFmtId="41" fontId="49" fillId="0" borderId="0" xfId="0" applyNumberFormat="1" applyFont="1" applyBorder="1" applyProtection="1"/>
    <xf numFmtId="41" fontId="91" fillId="0" borderId="0" xfId="0" applyNumberFormat="1" applyFont="1" applyProtection="1"/>
    <xf numFmtId="9" fontId="49" fillId="0" borderId="0" xfId="3" applyFont="1" applyAlignment="1" applyProtection="1">
      <alignment horizontal="center" vertical="center"/>
    </xf>
    <xf numFmtId="41" fontId="91" fillId="0" borderId="7" xfId="0" applyNumberFormat="1" applyFont="1" applyFill="1" applyBorder="1" applyProtection="1"/>
    <xf numFmtId="37" fontId="31" fillId="0" borderId="0" xfId="0" applyFont="1" applyProtection="1"/>
    <xf numFmtId="37" fontId="31" fillId="0" borderId="0" xfId="0" applyFont="1" applyBorder="1" applyProtection="1"/>
    <xf numFmtId="41" fontId="31" fillId="0" borderId="0" xfId="0" applyNumberFormat="1" applyFont="1" applyProtection="1"/>
    <xf numFmtId="41" fontId="31" fillId="0" borderId="0" xfId="0" applyNumberFormat="1" applyFont="1" applyBorder="1" applyProtection="1"/>
    <xf numFmtId="41" fontId="31" fillId="0" borderId="0" xfId="0" applyNumberFormat="1" applyFont="1"/>
    <xf numFmtId="41" fontId="31" fillId="0" borderId="0" xfId="0" applyNumberFormat="1" applyFont="1" applyBorder="1"/>
    <xf numFmtId="9" fontId="31" fillId="0" borderId="0" xfId="3" applyFont="1" applyAlignment="1">
      <alignment horizontal="center" vertical="center"/>
    </xf>
    <xf numFmtId="41" fontId="72" fillId="0" borderId="0" xfId="0" applyNumberFormat="1" applyFont="1"/>
    <xf numFmtId="37" fontId="31" fillId="0" borderId="7" xfId="0" applyFont="1" applyBorder="1" applyProtection="1"/>
    <xf numFmtId="41" fontId="72" fillId="6" borderId="7" xfId="0" applyNumberFormat="1" applyFont="1" applyFill="1" applyBorder="1"/>
    <xf numFmtId="9" fontId="31" fillId="0" borderId="0" xfId="3" applyFont="1" applyBorder="1" applyAlignment="1">
      <alignment horizontal="center" vertical="center"/>
    </xf>
    <xf numFmtId="37" fontId="49" fillId="0" borderId="0" xfId="0" applyFont="1"/>
    <xf numFmtId="164" fontId="24" fillId="0" borderId="0" xfId="0" applyNumberFormat="1" applyFont="1" applyProtection="1"/>
    <xf numFmtId="37" fontId="24" fillId="0" borderId="0" xfId="0" applyFont="1" applyBorder="1" applyAlignment="1" applyProtection="1">
      <alignment vertical="center"/>
    </xf>
    <xf numFmtId="37" fontId="31" fillId="0" borderId="0" xfId="0" applyFont="1" applyBorder="1" applyAlignment="1" applyProtection="1">
      <alignment vertical="center"/>
    </xf>
    <xf numFmtId="41" fontId="31" fillId="0" borderId="0" xfId="0" applyNumberFormat="1" applyFont="1" applyBorder="1" applyAlignment="1" applyProtection="1">
      <alignment vertical="center"/>
    </xf>
    <xf numFmtId="41" fontId="31" fillId="0" borderId="0" xfId="0" applyNumberFormat="1" applyFont="1" applyAlignment="1" applyProtection="1">
      <alignment vertical="center"/>
    </xf>
    <xf numFmtId="41" fontId="31" fillId="0" borderId="0" xfId="0" applyNumberFormat="1" applyFont="1" applyAlignment="1">
      <alignment vertical="center"/>
    </xf>
    <xf numFmtId="41" fontId="31" fillId="0" borderId="0" xfId="0" applyNumberFormat="1" applyFont="1" applyBorder="1" applyAlignment="1">
      <alignment vertical="center"/>
    </xf>
    <xf numFmtId="41" fontId="22" fillId="7" borderId="52" xfId="2" applyNumberFormat="1" applyFont="1" applyFill="1" applyBorder="1" applyAlignment="1">
      <alignment vertical="center"/>
    </xf>
    <xf numFmtId="37" fontId="72" fillId="0" borderId="0" xfId="0" applyFont="1" applyBorder="1"/>
    <xf numFmtId="37" fontId="31" fillId="2" borderId="0" xfId="0" applyFont="1" applyFill="1" applyProtection="1"/>
    <xf numFmtId="37" fontId="92" fillId="0" borderId="0" xfId="0" applyFont="1"/>
    <xf numFmtId="9" fontId="32" fillId="0" borderId="0" xfId="3" applyFont="1" applyAlignment="1">
      <alignment horizontal="center" vertical="center"/>
    </xf>
    <xf numFmtId="41" fontId="91" fillId="5" borderId="17" xfId="0" applyNumberFormat="1" applyFont="1" applyFill="1" applyBorder="1" applyProtection="1">
      <protection locked="0"/>
    </xf>
    <xf numFmtId="37" fontId="51" fillId="9" borderId="0" xfId="0" applyFont="1" applyFill="1" applyAlignment="1">
      <alignment wrapText="1"/>
    </xf>
    <xf numFmtId="9" fontId="24" fillId="7" borderId="22" xfId="3" applyFont="1" applyFill="1" applyBorder="1" applyAlignment="1" applyProtection="1">
      <alignment horizontal="center" vertical="center" wrapText="1"/>
    </xf>
    <xf numFmtId="37" fontId="11" fillId="7" borderId="17"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horizontal="center" vertical="center"/>
    </xf>
    <xf numFmtId="37" fontId="11" fillId="7" borderId="54" xfId="0" applyNumberFormat="1" applyFont="1" applyFill="1" applyBorder="1" applyAlignment="1" applyProtection="1">
      <alignment horizontal="center" vertical="center" wrapText="1"/>
    </xf>
    <xf numFmtId="37" fontId="11" fillId="7" borderId="55" xfId="0" applyNumberFormat="1" applyFont="1" applyFill="1" applyBorder="1" applyAlignment="1" applyProtection="1">
      <alignment horizontal="center" vertical="center" wrapText="1"/>
    </xf>
    <xf numFmtId="37" fontId="11" fillId="7" borderId="22" xfId="0" applyNumberFormat="1" applyFont="1" applyFill="1" applyBorder="1" applyAlignment="1" applyProtection="1">
      <alignment horizontal="center" vertical="center" wrapText="1"/>
    </xf>
    <xf numFmtId="37" fontId="93" fillId="2" borderId="0" xfId="0" applyNumberFormat="1" applyFont="1" applyFill="1" applyBorder="1" applyAlignment="1" applyProtection="1">
      <alignment horizontal="center" vertical="center" wrapText="1"/>
    </xf>
    <xf numFmtId="37" fontId="24" fillId="7" borderId="55" xfId="0" quotePrefix="1" applyNumberFormat="1" applyFont="1" applyFill="1" applyBorder="1" applyAlignment="1" applyProtection="1">
      <alignment horizontal="center" vertical="center" wrapText="1"/>
    </xf>
    <xf numFmtId="37" fontId="73" fillId="0" borderId="17" xfId="0" applyNumberFormat="1" applyFont="1" applyFill="1" applyBorder="1" applyAlignment="1" applyProtection="1">
      <alignment horizontal="center" vertical="center" wrapText="1"/>
    </xf>
    <xf numFmtId="7" fontId="77" fillId="5" borderId="0" xfId="0" applyNumberFormat="1" applyFont="1" applyFill="1" applyBorder="1" applyAlignment="1">
      <alignment horizontal="center" vertical="center"/>
    </xf>
    <xf numFmtId="37" fontId="97" fillId="2" borderId="0" xfId="0" applyFont="1" applyFill="1" applyBorder="1"/>
    <xf numFmtId="37" fontId="2" fillId="5" borderId="0" xfId="0" applyFont="1" applyFill="1" applyAlignment="1">
      <alignment vertical="center" wrapText="1"/>
    </xf>
    <xf numFmtId="5" fontId="77" fillId="5" borderId="0" xfId="0" applyNumberFormat="1" applyFont="1" applyFill="1" applyBorder="1" applyAlignment="1">
      <alignment horizontal="center" vertical="center"/>
    </xf>
    <xf numFmtId="5" fontId="73" fillId="5" borderId="0" xfId="0" applyNumberFormat="1" applyFont="1" applyFill="1" applyBorder="1" applyAlignment="1" applyProtection="1">
      <alignment horizontal="center"/>
    </xf>
    <xf numFmtId="1" fontId="99" fillId="0" borderId="0" xfId="1" applyNumberFormat="1" applyFont="1" applyAlignment="1" applyProtection="1">
      <alignment horizontal="center"/>
    </xf>
    <xf numFmtId="37" fontId="0" fillId="5" borderId="0" xfId="0" applyFill="1" applyAlignment="1">
      <alignment vertical="center" wrapText="1"/>
    </xf>
    <xf numFmtId="164" fontId="53" fillId="5" borderId="0" xfId="0" applyNumberFormat="1" applyFont="1" applyFill="1" applyAlignment="1" applyProtection="1">
      <alignment horizontal="right"/>
    </xf>
    <xf numFmtId="164" fontId="2" fillId="5" borderId="0" xfId="0" applyNumberFormat="1" applyFont="1" applyFill="1" applyProtection="1"/>
    <xf numFmtId="37" fontId="31" fillId="5" borderId="0" xfId="0" applyFont="1" applyFill="1"/>
    <xf numFmtId="37" fontId="2" fillId="5" borderId="0" xfId="0" applyFont="1" applyFill="1" applyProtection="1"/>
    <xf numFmtId="37" fontId="11" fillId="5" borderId="0" xfId="0" applyFont="1" applyFill="1" applyAlignment="1" applyProtection="1"/>
    <xf numFmtId="37" fontId="11" fillId="5" borderId="0" xfId="0" applyFont="1" applyFill="1" applyBorder="1" applyAlignment="1" applyProtection="1"/>
    <xf numFmtId="37" fontId="56" fillId="5" borderId="0" xfId="0" applyFont="1" applyFill="1" applyProtection="1"/>
    <xf numFmtId="37" fontId="54" fillId="5" borderId="0" xfId="0" applyFont="1" applyFill="1" applyAlignment="1" applyProtection="1"/>
    <xf numFmtId="37" fontId="53" fillId="5" borderId="0" xfId="0" applyFont="1" applyFill="1" applyBorder="1" applyAlignment="1" applyProtection="1">
      <alignment horizontal="right"/>
    </xf>
    <xf numFmtId="37" fontId="31" fillId="5" borderId="0" xfId="0" applyFont="1" applyFill="1" applyProtection="1"/>
    <xf numFmtId="0" fontId="106" fillId="5" borderId="0" xfId="4" applyFont="1" applyFill="1" applyProtection="1"/>
    <xf numFmtId="0" fontId="101" fillId="5" borderId="0" xfId="4" applyFont="1" applyFill="1" applyProtection="1"/>
    <xf numFmtId="0" fontId="100" fillId="5" borderId="0" xfId="4" applyFont="1" applyFill="1" applyProtection="1"/>
    <xf numFmtId="174" fontId="100" fillId="5" borderId="0" xfId="4" applyNumberFormat="1" applyFont="1" applyFill="1" applyProtection="1"/>
    <xf numFmtId="9" fontId="100" fillId="5" borderId="5" xfId="4" applyNumberFormat="1" applyFont="1" applyFill="1" applyBorder="1" applyProtection="1"/>
    <xf numFmtId="0" fontId="104" fillId="10" borderId="0" xfId="4" applyFont="1" applyFill="1" applyProtection="1"/>
    <xf numFmtId="0" fontId="104" fillId="5" borderId="0" xfId="4" applyFont="1" applyFill="1" applyProtection="1"/>
    <xf numFmtId="174" fontId="104" fillId="10" borderId="0" xfId="4" applyNumberFormat="1" applyFont="1" applyFill="1" applyProtection="1"/>
    <xf numFmtId="0" fontId="100" fillId="5" borderId="0" xfId="4" applyFont="1" applyFill="1" applyAlignment="1" applyProtection="1">
      <alignment horizontal="center"/>
    </xf>
    <xf numFmtId="0" fontId="105" fillId="5" borderId="0" xfId="4" applyFont="1" applyFill="1" applyAlignment="1" applyProtection="1">
      <alignment horizontal="center"/>
    </xf>
    <xf numFmtId="5" fontId="100" fillId="5" borderId="0" xfId="4" applyNumberFormat="1" applyFont="1" applyFill="1" applyAlignment="1" applyProtection="1">
      <alignment horizontal="center"/>
    </xf>
    <xf numFmtId="9" fontId="100" fillId="5" borderId="0" xfId="4" applyNumberFormat="1" applyFont="1" applyFill="1" applyAlignment="1" applyProtection="1">
      <alignment horizontal="center"/>
    </xf>
    <xf numFmtId="174" fontId="103" fillId="6" borderId="0" xfId="4" applyNumberFormat="1" applyFont="1" applyFill="1" applyProtection="1">
      <protection locked="0"/>
    </xf>
    <xf numFmtId="37" fontId="2" fillId="6" borderId="5" xfId="0" applyFont="1" applyFill="1" applyBorder="1" applyAlignment="1" applyProtection="1">
      <alignment horizontal="right"/>
    </xf>
    <xf numFmtId="37" fontId="6" fillId="5" borderId="0" xfId="0" applyFont="1" applyFill="1" applyProtection="1"/>
    <xf numFmtId="37" fontId="0" fillId="5" borderId="0" xfId="0" applyFont="1" applyFill="1" applyBorder="1" applyAlignment="1"/>
    <xf numFmtId="37" fontId="85" fillId="5" borderId="0" xfId="0" applyFont="1" applyFill="1" applyAlignment="1">
      <alignment wrapText="1"/>
    </xf>
    <xf numFmtId="37" fontId="6" fillId="5" borderId="0" xfId="0" applyFont="1" applyFill="1" applyAlignment="1" applyProtection="1">
      <alignment vertical="center"/>
    </xf>
    <xf numFmtId="1" fontId="8" fillId="5" borderId="0" xfId="1" applyNumberFormat="1" applyFont="1" applyFill="1" applyAlignment="1" applyProtection="1">
      <alignment horizontal="center" vertical="center"/>
    </xf>
    <xf numFmtId="1" fontId="27" fillId="5" borderId="0" xfId="1" applyNumberFormat="1" applyFont="1" applyFill="1" applyBorder="1" applyAlignment="1" applyProtection="1">
      <alignment vertical="center" wrapText="1"/>
    </xf>
    <xf numFmtId="37" fontId="6" fillId="5" borderId="0" xfId="0" applyFont="1" applyFill="1" applyAlignment="1">
      <alignment vertical="center"/>
    </xf>
    <xf numFmtId="1" fontId="8" fillId="5" borderId="0" xfId="1" applyNumberFormat="1" applyFont="1" applyFill="1" applyAlignment="1" applyProtection="1">
      <alignment horizontal="center"/>
    </xf>
    <xf numFmtId="37" fontId="0" fillId="5" borderId="0" xfId="0" applyFont="1" applyFill="1" applyBorder="1" applyAlignment="1">
      <alignment vertical="center"/>
    </xf>
    <xf numFmtId="37" fontId="2" fillId="5" borderId="0" xfId="0" applyFont="1" applyFill="1" applyBorder="1"/>
    <xf numFmtId="37" fontId="6" fillId="5" borderId="0" xfId="0" applyFont="1" applyFill="1" applyAlignment="1" applyProtection="1"/>
    <xf numFmtId="37" fontId="6" fillId="5" borderId="0" xfId="0" applyFont="1" applyFill="1" applyAlignment="1"/>
    <xf numFmtId="37" fontId="2" fillId="5" borderId="0" xfId="0" applyFont="1" applyFill="1" applyAlignment="1" applyProtection="1"/>
    <xf numFmtId="166" fontId="84" fillId="5" borderId="0" xfId="0" applyNumberFormat="1" applyFont="1" applyFill="1" applyBorder="1" applyAlignment="1" applyProtection="1"/>
    <xf numFmtId="37" fontId="6" fillId="5" borderId="0" xfId="0" applyFont="1" applyFill="1" applyBorder="1" applyAlignment="1"/>
    <xf numFmtId="164" fontId="2" fillId="5" borderId="0" xfId="0" applyNumberFormat="1" applyFont="1" applyFill="1" applyBorder="1" applyAlignment="1" applyProtection="1">
      <alignment horizontal="left" vertical="center"/>
    </xf>
    <xf numFmtId="37" fontId="2" fillId="5" borderId="0" xfId="0" applyFont="1" applyFill="1" applyBorder="1" applyAlignment="1" applyProtection="1">
      <alignment horizontal="left" vertical="center"/>
      <protection locked="0"/>
    </xf>
    <xf numFmtId="1" fontId="2" fillId="5" borderId="0" xfId="1" applyNumberFormat="1" applyFont="1" applyFill="1" applyBorder="1" applyAlignment="1" applyProtection="1">
      <alignment horizontal="left" vertical="center"/>
    </xf>
    <xf numFmtId="37" fontId="68" fillId="0" borderId="0" xfId="0" applyFont="1" applyFill="1" applyAlignment="1"/>
    <xf numFmtId="167" fontId="2" fillId="0" borderId="0" xfId="0" applyNumberFormat="1" applyFont="1" applyFill="1" applyBorder="1" applyAlignment="1" applyProtection="1"/>
    <xf numFmtId="167" fontId="2" fillId="0" borderId="0" xfId="0" applyNumberFormat="1" applyFont="1" applyFill="1" applyBorder="1" applyAlignment="1" applyProtection="1">
      <alignment horizontal="left"/>
    </xf>
    <xf numFmtId="0" fontId="57" fillId="10" borderId="0" xfId="4" applyFont="1" applyFill="1" applyProtection="1"/>
    <xf numFmtId="37" fontId="98" fillId="0" borderId="0" xfId="0" applyFont="1" applyAlignment="1">
      <alignment horizontal="right" vertical="center"/>
    </xf>
    <xf numFmtId="37" fontId="97" fillId="2" borderId="0" xfId="0" applyFont="1" applyFill="1" applyBorder="1" applyAlignment="1">
      <alignment horizontal="left" vertical="center"/>
    </xf>
    <xf numFmtId="37" fontId="97" fillId="2" borderId="0" xfId="0" applyFont="1" applyFill="1" applyBorder="1" applyAlignment="1">
      <alignment horizontal="left"/>
    </xf>
    <xf numFmtId="37" fontId="97" fillId="5" borderId="0" xfId="0" applyFont="1" applyFill="1" applyBorder="1" applyAlignment="1">
      <alignment horizontal="center"/>
    </xf>
    <xf numFmtId="37" fontId="97" fillId="5" borderId="0" xfId="0" applyFont="1" applyFill="1" applyBorder="1" applyAlignment="1">
      <alignment horizontal="right"/>
    </xf>
    <xf numFmtId="37" fontId="97" fillId="5" borderId="0" xfId="0" applyFont="1" applyFill="1" applyBorder="1"/>
    <xf numFmtId="165" fontId="108" fillId="0" borderId="0" xfId="0" applyNumberFormat="1" applyFont="1" applyAlignment="1" applyProtection="1">
      <alignment horizontal="left"/>
    </xf>
    <xf numFmtId="39" fontId="55" fillId="0" borderId="5" xfId="0" applyNumberFormat="1" applyFont="1" applyFill="1" applyBorder="1" applyAlignment="1" applyProtection="1">
      <alignment horizontal="center" vertical="center"/>
    </xf>
    <xf numFmtId="39" fontId="55" fillId="0" borderId="0" xfId="0" applyNumberFormat="1" applyFont="1" applyFill="1" applyBorder="1" applyProtection="1"/>
    <xf numFmtId="37" fontId="55" fillId="0" borderId="0" xfId="0" applyNumberFormat="1" applyFont="1" applyFill="1" applyProtection="1"/>
    <xf numFmtId="37" fontId="0" fillId="5" borderId="0" xfId="0" applyFont="1" applyFill="1" applyAlignment="1">
      <alignment vertical="center"/>
    </xf>
    <xf numFmtId="37" fontId="53" fillId="5" borderId="0" xfId="0" applyFont="1" applyFill="1" applyProtection="1"/>
    <xf numFmtId="37" fontId="58" fillId="5" borderId="0" xfId="0" applyFont="1" applyFill="1"/>
    <xf numFmtId="164" fontId="55" fillId="5" borderId="0" xfId="0" applyNumberFormat="1" applyFont="1" applyFill="1" applyProtection="1"/>
    <xf numFmtId="37" fontId="8" fillId="5" borderId="0" xfId="0" applyFont="1" applyFill="1"/>
    <xf numFmtId="37" fontId="8" fillId="5" borderId="0" xfId="0" applyFont="1" applyFill="1" applyAlignment="1">
      <alignment horizontal="right"/>
    </xf>
    <xf numFmtId="37" fontId="2" fillId="5" borderId="5" xfId="0" applyFont="1" applyFill="1" applyBorder="1"/>
    <xf numFmtId="37" fontId="8" fillId="5" borderId="5" xfId="0" applyFont="1" applyFill="1" applyBorder="1" applyProtection="1"/>
    <xf numFmtId="37" fontId="0" fillId="5" borderId="5" xfId="0" applyFont="1" applyFill="1" applyBorder="1" applyAlignment="1"/>
    <xf numFmtId="37" fontId="0" fillId="5" borderId="0" xfId="0" applyFont="1" applyFill="1" applyAlignment="1"/>
    <xf numFmtId="0" fontId="112" fillId="5" borderId="0" xfId="5" applyFont="1" applyFill="1"/>
    <xf numFmtId="37" fontId="113" fillId="5" borderId="0" xfId="0" applyFont="1" applyFill="1"/>
    <xf numFmtId="175" fontId="112" fillId="5" borderId="0" xfId="5" applyNumberFormat="1" applyFont="1" applyFill="1" applyAlignment="1">
      <alignment horizontal="centerContinuous"/>
    </xf>
    <xf numFmtId="0" fontId="114" fillId="5" borderId="0" xfId="5" applyFont="1" applyFill="1"/>
    <xf numFmtId="37" fontId="115" fillId="5" borderId="0" xfId="0" applyFont="1" applyFill="1"/>
    <xf numFmtId="0" fontId="116" fillId="5" borderId="0" xfId="5" applyFont="1" applyFill="1"/>
    <xf numFmtId="175" fontId="112" fillId="5" borderId="0" xfId="5" applyNumberFormat="1" applyFont="1" applyFill="1" applyAlignment="1">
      <alignment horizontal="left"/>
    </xf>
    <xf numFmtId="175" fontId="117" fillId="5" borderId="0" xfId="5" applyNumberFormat="1" applyFont="1" applyFill="1" applyAlignment="1">
      <alignment horizontal="center"/>
    </xf>
    <xf numFmtId="37" fontId="115" fillId="0" borderId="0" xfId="0" applyFont="1"/>
    <xf numFmtId="0" fontId="118" fillId="5" borderId="0" xfId="5" applyFont="1" applyFill="1" applyAlignment="1">
      <alignment horizontal="left" vertical="top"/>
    </xf>
    <xf numFmtId="175" fontId="117" fillId="5" borderId="0" xfId="5" applyNumberFormat="1" applyFont="1" applyFill="1" applyAlignment="1">
      <alignment horizontal="center" vertical="top"/>
    </xf>
    <xf numFmtId="0" fontId="116" fillId="5" borderId="0" xfId="5" applyFont="1" applyFill="1" applyAlignment="1">
      <alignment horizontal="left" vertical="top" wrapText="1"/>
    </xf>
    <xf numFmtId="0" fontId="119" fillId="5" borderId="87" xfId="5" applyFont="1" applyFill="1" applyBorder="1" applyAlignment="1">
      <alignment horizontal="center" vertical="center" wrapText="1"/>
    </xf>
    <xf numFmtId="0" fontId="116" fillId="5" borderId="87" xfId="5" applyFont="1" applyFill="1" applyBorder="1" applyAlignment="1">
      <alignment horizontal="left" vertical="center" wrapText="1"/>
    </xf>
    <xf numFmtId="0" fontId="120" fillId="5" borderId="87" xfId="5" applyFont="1" applyFill="1" applyBorder="1" applyAlignment="1">
      <alignment horizontal="center" vertical="center" wrapText="1"/>
    </xf>
    <xf numFmtId="0" fontId="121" fillId="5" borderId="0" xfId="5" applyFont="1" applyFill="1" applyAlignment="1">
      <alignment horizontal="center" vertical="top" wrapText="1"/>
    </xf>
    <xf numFmtId="5" fontId="114" fillId="5" borderId="0" xfId="5" applyNumberFormat="1" applyFont="1" applyFill="1" applyAlignment="1">
      <alignment horizontal="center" vertical="top" wrapText="1"/>
    </xf>
    <xf numFmtId="0" fontId="119" fillId="5" borderId="0" xfId="5" applyFont="1" applyFill="1"/>
    <xf numFmtId="0" fontId="114" fillId="5" borderId="0" xfId="5" applyFont="1" applyFill="1" applyAlignment="1">
      <alignment horizontal="left"/>
    </xf>
    <xf numFmtId="37" fontId="115" fillId="5" borderId="0" xfId="0" applyFont="1" applyFill="1" applyAlignment="1">
      <alignment horizontal="left"/>
    </xf>
    <xf numFmtId="37" fontId="115" fillId="0" borderId="0" xfId="0" applyFont="1" applyAlignment="1">
      <alignment horizontal="left"/>
    </xf>
    <xf numFmtId="5" fontId="118" fillId="5" borderId="0" xfId="5" applyNumberFormat="1" applyFont="1" applyFill="1" applyBorder="1" applyAlignment="1">
      <alignment horizontal="left"/>
    </xf>
    <xf numFmtId="0" fontId="118" fillId="5" borderId="0" xfId="5" applyFont="1" applyFill="1" applyBorder="1" applyAlignment="1">
      <alignment horizontal="left"/>
    </xf>
    <xf numFmtId="37" fontId="7" fillId="0" borderId="0" xfId="0" applyFont="1" applyFill="1" applyAlignment="1" applyProtection="1"/>
    <xf numFmtId="37" fontId="35" fillId="5" borderId="0" xfId="0" applyNumberFormat="1" applyFont="1" applyFill="1" applyBorder="1" applyAlignment="1" applyProtection="1">
      <alignment horizontal="center"/>
    </xf>
    <xf numFmtId="37" fontId="44" fillId="0" borderId="0" xfId="0" applyFont="1" applyFill="1" applyAlignment="1" applyProtection="1"/>
    <xf numFmtId="41" fontId="7" fillId="3" borderId="57" xfId="0" applyNumberFormat="1" applyFont="1" applyFill="1" applyBorder="1" applyAlignment="1" applyProtection="1">
      <alignment horizontal="right"/>
    </xf>
    <xf numFmtId="37" fontId="55" fillId="5" borderId="0" xfId="0" applyFont="1" applyFill="1" applyAlignment="1"/>
    <xf numFmtId="37" fontId="57" fillId="5" borderId="0" xfId="0" applyFont="1" applyFill="1" applyAlignment="1">
      <alignment horizontal="right"/>
    </xf>
    <xf numFmtId="37" fontId="0" fillId="5" borderId="0" xfId="0" applyFill="1" applyAlignment="1">
      <alignment vertical="center"/>
    </xf>
    <xf numFmtId="37" fontId="7" fillId="5" borderId="0" xfId="0" applyNumberFormat="1" applyFont="1" applyFill="1" applyBorder="1" applyAlignment="1" applyProtection="1">
      <alignment horizontal="right"/>
    </xf>
    <xf numFmtId="37" fontId="24" fillId="5" borderId="0" xfId="0" applyNumberFormat="1" applyFont="1" applyFill="1" applyBorder="1" applyProtection="1"/>
    <xf numFmtId="37" fontId="32" fillId="5" borderId="0" xfId="0" applyFont="1" applyFill="1"/>
    <xf numFmtId="37" fontId="0" fillId="5" borderId="0" xfId="0" applyFont="1" applyFill="1"/>
    <xf numFmtId="37" fontId="54" fillId="5" borderId="0" xfId="0" applyFont="1" applyFill="1" applyAlignment="1" applyProtection="1">
      <alignment horizontal="left"/>
    </xf>
    <xf numFmtId="164" fontId="54" fillId="5" borderId="0" xfId="0" applyNumberFormat="1" applyFont="1" applyFill="1" applyAlignment="1" applyProtection="1">
      <alignment horizontal="right"/>
    </xf>
    <xf numFmtId="37" fontId="2" fillId="5" borderId="0" xfId="0" applyNumberFormat="1" applyFont="1" applyFill="1" applyBorder="1" applyAlignment="1" applyProtection="1">
      <alignment horizontal="right"/>
    </xf>
    <xf numFmtId="37" fontId="124" fillId="5" borderId="0" xfId="0" applyFont="1" applyFill="1"/>
    <xf numFmtId="37" fontId="124" fillId="5" borderId="0" xfId="0" applyNumberFormat="1" applyFont="1" applyFill="1" applyBorder="1" applyAlignment="1" applyProtection="1">
      <alignment horizontal="right"/>
    </xf>
    <xf numFmtId="5" fontId="125" fillId="5" borderId="0" xfId="5" applyNumberFormat="1" applyFont="1" applyFill="1" applyBorder="1" applyAlignment="1">
      <alignment horizontal="left"/>
    </xf>
    <xf numFmtId="37" fontId="41" fillId="5" borderId="0" xfId="0" applyFont="1" applyFill="1"/>
    <xf numFmtId="37" fontId="2" fillId="5" borderId="0" xfId="0" applyFont="1" applyFill="1" applyBorder="1" applyAlignment="1">
      <alignment horizontal="centerContinuous"/>
    </xf>
    <xf numFmtId="37" fontId="2" fillId="5" borderId="0" xfId="0" applyNumberFormat="1" applyFont="1" applyFill="1" applyBorder="1" applyAlignment="1" applyProtection="1">
      <alignment horizontal="center" vertical="center"/>
    </xf>
    <xf numFmtId="37" fontId="2" fillId="5" borderId="0" xfId="0" applyNumberFormat="1" applyFont="1" applyFill="1" applyBorder="1" applyAlignment="1" applyProtection="1">
      <alignment horizontal="center"/>
    </xf>
    <xf numFmtId="0" fontId="120" fillId="5" borderId="0" xfId="5" applyFont="1" applyFill="1" applyAlignment="1">
      <alignment horizontal="right"/>
    </xf>
    <xf numFmtId="37" fontId="2" fillId="5" borderId="0" xfId="0" applyNumberFormat="1" applyFont="1" applyFill="1" applyBorder="1" applyAlignment="1" applyProtection="1">
      <alignment horizontal="right" vertical="center"/>
    </xf>
    <xf numFmtId="37" fontId="0" fillId="0" borderId="0" xfId="0" applyFont="1" applyAlignment="1">
      <alignment vertical="center"/>
    </xf>
    <xf numFmtId="0" fontId="125" fillId="5" borderId="0" xfId="5" applyFont="1" applyFill="1" applyBorder="1" applyAlignment="1">
      <alignment horizontal="left" wrapText="1"/>
    </xf>
    <xf numFmtId="37" fontId="41" fillId="5" borderId="0" xfId="0" applyFont="1" applyFill="1" applyBorder="1" applyAlignment="1">
      <alignment horizontal="left" wrapText="1"/>
    </xf>
    <xf numFmtId="37" fontId="55" fillId="5" borderId="0" xfId="0" applyNumberFormat="1" applyFont="1" applyFill="1" applyBorder="1" applyAlignment="1" applyProtection="1">
      <alignment horizontal="right"/>
    </xf>
    <xf numFmtId="175" fontId="132" fillId="5" borderId="0" xfId="5" applyNumberFormat="1" applyFont="1" applyFill="1" applyAlignment="1">
      <alignment horizontal="left"/>
    </xf>
    <xf numFmtId="37" fontId="133" fillId="0" borderId="0" xfId="0" applyFont="1" applyAlignment="1">
      <alignment horizontal="left"/>
    </xf>
    <xf numFmtId="0" fontId="134" fillId="5" borderId="0" xfId="5" applyFont="1" applyFill="1" applyAlignment="1">
      <alignment horizontal="left" vertical="center"/>
    </xf>
    <xf numFmtId="164" fontId="55" fillId="5" borderId="0" xfId="0" applyNumberFormat="1" applyFont="1" applyFill="1" applyBorder="1" applyAlignment="1" applyProtection="1">
      <alignment horizontal="center"/>
    </xf>
    <xf numFmtId="5" fontId="129" fillId="5" borderId="51" xfId="5" applyNumberFormat="1" applyFont="1" applyFill="1" applyBorder="1" applyAlignment="1">
      <alignment horizontal="left"/>
    </xf>
    <xf numFmtId="5" fontId="129" fillId="5" borderId="22" xfId="5" applyNumberFormat="1" applyFont="1" applyFill="1" applyBorder="1" applyAlignment="1">
      <alignment horizontal="left"/>
    </xf>
    <xf numFmtId="37" fontId="75" fillId="5" borderId="0" xfId="0" applyNumberFormat="1" applyFont="1" applyFill="1" applyBorder="1" applyAlignment="1" applyProtection="1">
      <alignment horizontal="right"/>
    </xf>
    <xf numFmtId="5" fontId="129" fillId="5" borderId="17" xfId="5" applyNumberFormat="1" applyFont="1" applyFill="1" applyBorder="1" applyAlignment="1">
      <alignment horizontal="left"/>
    </xf>
    <xf numFmtId="37" fontId="81" fillId="5" borderId="0" xfId="0" applyFont="1" applyFill="1"/>
    <xf numFmtId="37" fontId="136" fillId="5" borderId="0" xfId="0" applyFont="1" applyFill="1"/>
    <xf numFmtId="37" fontId="136" fillId="5" borderId="0" xfId="0" applyNumberFormat="1" applyFont="1" applyFill="1" applyBorder="1" applyAlignment="1" applyProtection="1">
      <alignment horizontal="right"/>
    </xf>
    <xf numFmtId="5" fontId="137" fillId="5" borderId="0" xfId="5" applyNumberFormat="1" applyFont="1" applyFill="1" applyBorder="1" applyAlignment="1">
      <alignment horizontal="left"/>
    </xf>
    <xf numFmtId="37" fontId="138" fillId="5" borderId="0" xfId="0" applyFont="1" applyFill="1"/>
    <xf numFmtId="37" fontId="138" fillId="0" borderId="0" xfId="0" applyFont="1"/>
    <xf numFmtId="0" fontId="121" fillId="11" borderId="0" xfId="5" applyFont="1" applyFill="1" applyAlignment="1">
      <alignment horizontal="center" vertical="top" wrapText="1"/>
    </xf>
    <xf numFmtId="0" fontId="116" fillId="11" borderId="0" xfId="5" applyFont="1" applyFill="1" applyAlignment="1">
      <alignment horizontal="left" vertical="top" wrapText="1"/>
    </xf>
    <xf numFmtId="5" fontId="114" fillId="11" borderId="0" xfId="5" applyNumberFormat="1" applyFont="1" applyFill="1" applyAlignment="1">
      <alignment horizontal="center" vertical="top" wrapText="1"/>
    </xf>
    <xf numFmtId="0" fontId="121" fillId="12" borderId="0" xfId="5" applyFont="1" applyFill="1" applyAlignment="1">
      <alignment horizontal="center" vertical="top" wrapText="1"/>
    </xf>
    <xf numFmtId="0" fontId="116" fillId="12" borderId="0" xfId="5" applyFont="1" applyFill="1" applyAlignment="1">
      <alignment horizontal="left" vertical="top" wrapText="1"/>
    </xf>
    <xf numFmtId="5" fontId="114" fillId="12" borderId="0" xfId="5" applyNumberFormat="1" applyFont="1" applyFill="1" applyAlignment="1">
      <alignment horizontal="center" vertical="top" wrapText="1"/>
    </xf>
    <xf numFmtId="37" fontId="139" fillId="5" borderId="0" xfId="0" applyFont="1" applyFill="1"/>
    <xf numFmtId="37" fontId="140" fillId="5" borderId="0" xfId="0" applyFont="1" applyFill="1"/>
    <xf numFmtId="37" fontId="140" fillId="5" borderId="0" xfId="0" applyFont="1" applyFill="1" applyAlignment="1">
      <alignment horizontal="left"/>
    </xf>
    <xf numFmtId="37" fontId="139" fillId="0" borderId="0" xfId="0" applyFont="1"/>
    <xf numFmtId="37" fontId="123" fillId="5" borderId="0" xfId="0" applyFont="1" applyFill="1" applyAlignment="1">
      <alignment vertical="center"/>
    </xf>
    <xf numFmtId="37" fontId="120" fillId="5" borderId="94" xfId="0" applyFont="1" applyFill="1" applyBorder="1" applyAlignment="1">
      <alignment horizontal="left" vertical="top"/>
    </xf>
    <xf numFmtId="7" fontId="141" fillId="5" borderId="94" xfId="0" applyNumberFormat="1" applyFont="1" applyFill="1" applyBorder="1" applyAlignment="1">
      <alignment horizontal="left" vertical="top"/>
    </xf>
    <xf numFmtId="7" fontId="141" fillId="5" borderId="17" xfId="0" applyNumberFormat="1" applyFont="1" applyFill="1" applyBorder="1" applyAlignment="1">
      <alignment horizontal="left" vertical="top"/>
    </xf>
    <xf numFmtId="37" fontId="126" fillId="5" borderId="0" xfId="0" applyFont="1" applyFill="1" applyAlignment="1"/>
    <xf numFmtId="37" fontId="120" fillId="5" borderId="93" xfId="0" applyFont="1" applyFill="1" applyBorder="1" applyAlignment="1">
      <alignment horizontal="left" vertical="top"/>
    </xf>
    <xf numFmtId="7" fontId="141" fillId="5" borderId="93" xfId="0" applyNumberFormat="1" applyFont="1" applyFill="1" applyBorder="1" applyAlignment="1">
      <alignment horizontal="left" vertical="top"/>
    </xf>
    <xf numFmtId="7" fontId="120" fillId="5" borderId="95" xfId="0" applyNumberFormat="1" applyFont="1" applyFill="1" applyBorder="1" applyAlignment="1">
      <alignment horizontal="left" vertical="top"/>
    </xf>
    <xf numFmtId="7" fontId="120" fillId="5" borderId="0" xfId="0" applyNumberFormat="1" applyFont="1" applyFill="1" applyBorder="1" applyAlignment="1">
      <alignment horizontal="left" vertical="top"/>
    </xf>
    <xf numFmtId="37" fontId="120" fillId="5" borderId="0" xfId="0" applyFont="1" applyFill="1" applyBorder="1" applyAlignment="1">
      <alignment horizontal="left" vertical="top"/>
    </xf>
    <xf numFmtId="7" fontId="141" fillId="5" borderId="95" xfId="0" applyNumberFormat="1" applyFont="1" applyFill="1" applyBorder="1" applyAlignment="1">
      <alignment horizontal="left" vertical="top"/>
    </xf>
    <xf numFmtId="7" fontId="141" fillId="5" borderId="0" xfId="0" applyNumberFormat="1" applyFont="1" applyFill="1" applyBorder="1" applyAlignment="1">
      <alignment horizontal="left" vertical="top"/>
    </xf>
    <xf numFmtId="7" fontId="126" fillId="5" borderId="0" xfId="0" applyNumberFormat="1" applyFont="1" applyFill="1" applyAlignment="1">
      <alignment horizontal="left"/>
    </xf>
    <xf numFmtId="37" fontId="126" fillId="6" borderId="17" xfId="0" applyFont="1" applyFill="1" applyBorder="1" applyAlignment="1"/>
    <xf numFmtId="7" fontId="145" fillId="13" borderId="17" xfId="0" applyNumberFormat="1" applyFont="1" applyFill="1" applyBorder="1" applyAlignment="1">
      <alignment horizontal="left" vertical="center" wrapText="1"/>
    </xf>
    <xf numFmtId="37" fontId="144" fillId="13" borderId="17" xfId="0" applyFont="1" applyFill="1" applyBorder="1" applyAlignment="1">
      <alignment horizontal="left" vertical="center"/>
    </xf>
    <xf numFmtId="37" fontId="144" fillId="13" borderId="55" xfId="0" applyFont="1" applyFill="1" applyBorder="1" applyAlignment="1">
      <alignment horizontal="left" vertical="center"/>
    </xf>
    <xf numFmtId="7" fontId="145" fillId="13" borderId="96" xfId="0" applyNumberFormat="1" applyFont="1" applyFill="1" applyBorder="1" applyAlignment="1">
      <alignment horizontal="left" vertical="center" wrapText="1"/>
    </xf>
    <xf numFmtId="37" fontId="148" fillId="5" borderId="0" xfId="0" applyFont="1" applyFill="1" applyAlignment="1"/>
    <xf numFmtId="7" fontId="148" fillId="5" borderId="0" xfId="0" applyNumberFormat="1" applyFont="1" applyFill="1" applyAlignment="1">
      <alignment horizontal="left"/>
    </xf>
    <xf numFmtId="37" fontId="142" fillId="5" borderId="0" xfId="0" applyFont="1" applyFill="1" applyAlignment="1"/>
    <xf numFmtId="7" fontId="142" fillId="5" borderId="0" xfId="0" applyNumberFormat="1" applyFont="1" applyFill="1" applyAlignment="1">
      <alignment horizontal="left"/>
    </xf>
    <xf numFmtId="7" fontId="129" fillId="5" borderId="0" xfId="0" applyNumberFormat="1" applyFont="1" applyFill="1" applyBorder="1" applyAlignment="1">
      <alignment horizontal="center" vertical="top"/>
    </xf>
    <xf numFmtId="37" fontId="149" fillId="5" borderId="0" xfId="0" applyFont="1" applyFill="1" applyAlignment="1"/>
    <xf numFmtId="37" fontId="149" fillId="5" borderId="0" xfId="0" applyFont="1" applyFill="1" applyAlignment="1">
      <alignment horizontal="center"/>
    </xf>
    <xf numFmtId="7" fontId="149" fillId="5" borderId="0" xfId="0" applyNumberFormat="1" applyFont="1" applyFill="1" applyAlignment="1">
      <alignment horizontal="left"/>
    </xf>
    <xf numFmtId="37" fontId="150" fillId="5" borderId="0" xfId="0" applyFont="1" applyFill="1" applyBorder="1" applyAlignment="1">
      <alignment horizontal="center" wrapText="1"/>
    </xf>
    <xf numFmtId="37" fontId="9" fillId="0" borderId="0" xfId="0" applyNumberFormat="1" applyFont="1" applyFill="1" applyBorder="1" applyAlignment="1" applyProtection="1">
      <alignment horizontal="center" vertical="center"/>
    </xf>
    <xf numFmtId="37" fontId="6" fillId="0" borderId="0" xfId="0" applyFont="1" applyBorder="1" applyAlignment="1">
      <alignment vertical="center"/>
    </xf>
    <xf numFmtId="172" fontId="46" fillId="0" borderId="8" xfId="1" applyNumberFormat="1" applyFont="1" applyFill="1" applyBorder="1" applyAlignment="1" applyProtection="1">
      <alignment horizontal="center" vertical="center" wrapText="1"/>
    </xf>
    <xf numFmtId="37" fontId="152" fillId="5" borderId="0" xfId="0" applyFont="1" applyFill="1" applyAlignment="1"/>
    <xf numFmtId="37" fontId="153" fillId="5" borderId="0" xfId="0" applyFont="1" applyFill="1"/>
    <xf numFmtId="37" fontId="57" fillId="5" borderId="0" xfId="0" applyFont="1" applyFill="1" applyAlignment="1">
      <alignment wrapText="1"/>
    </xf>
    <xf numFmtId="37" fontId="0" fillId="5" borderId="0" xfId="0" applyFill="1" applyAlignment="1">
      <alignment wrapText="1"/>
    </xf>
    <xf numFmtId="37" fontId="2" fillId="5" borderId="0" xfId="0" applyFont="1" applyFill="1" applyAlignment="1" applyProtection="1">
      <alignment horizontal="center" wrapText="1"/>
    </xf>
    <xf numFmtId="37" fontId="53" fillId="5" borderId="0" xfId="0" applyFont="1" applyFill="1" applyAlignment="1"/>
    <xf numFmtId="37" fontId="53" fillId="5" borderId="0" xfId="0" applyFont="1" applyFill="1" applyAlignment="1">
      <alignment wrapText="1"/>
    </xf>
    <xf numFmtId="174" fontId="102" fillId="5" borderId="0" xfId="4" applyNumberFormat="1" applyFont="1" applyFill="1" applyProtection="1">
      <protection locked="0"/>
    </xf>
    <xf numFmtId="37" fontId="6" fillId="5" borderId="0" xfId="0" applyNumberFormat="1" applyFont="1" applyFill="1" applyBorder="1" applyProtection="1"/>
    <xf numFmtId="37" fontId="7" fillId="5" borderId="0" xfId="0" applyNumberFormat="1" applyFont="1" applyFill="1" applyBorder="1" applyProtection="1"/>
    <xf numFmtId="37" fontId="24" fillId="5" borderId="0" xfId="0" applyNumberFormat="1" applyFont="1" applyFill="1" applyBorder="1" applyAlignment="1" applyProtection="1">
      <alignment horizontal="center"/>
      <protection locked="0"/>
    </xf>
    <xf numFmtId="37" fontId="20" fillId="5" borderId="0" xfId="0" applyNumberFormat="1" applyFont="1" applyFill="1" applyBorder="1" applyAlignment="1" applyProtection="1">
      <alignment horizontal="center"/>
    </xf>
    <xf numFmtId="37" fontId="6" fillId="5" borderId="0" xfId="0" applyFont="1" applyFill="1" applyBorder="1" applyProtection="1"/>
    <xf numFmtId="37" fontId="24" fillId="5" borderId="0" xfId="0" applyNumberFormat="1" applyFont="1" applyFill="1" applyBorder="1" applyAlignment="1" applyProtection="1">
      <alignment horizontal="center"/>
    </xf>
    <xf numFmtId="41" fontId="6" fillId="5" borderId="0" xfId="0" applyNumberFormat="1" applyFont="1" applyFill="1" applyBorder="1"/>
    <xf numFmtId="37" fontId="156" fillId="7" borderId="14" xfId="0" applyNumberFormat="1" applyFont="1" applyFill="1" applyBorder="1" applyAlignment="1" applyProtection="1">
      <alignment horizontal="center" wrapText="1"/>
      <protection locked="0"/>
    </xf>
    <xf numFmtId="37" fontId="9" fillId="7" borderId="80" xfId="0" applyNumberFormat="1" applyFont="1" applyFill="1" applyBorder="1" applyAlignment="1" applyProtection="1">
      <alignment horizontal="center"/>
    </xf>
    <xf numFmtId="37" fontId="157" fillId="14" borderId="14" xfId="0" applyNumberFormat="1" applyFont="1" applyFill="1" applyBorder="1" applyAlignment="1" applyProtection="1">
      <alignment horizontal="centerContinuous"/>
    </xf>
    <xf numFmtId="37" fontId="157" fillId="14" borderId="14" xfId="0" applyNumberFormat="1" applyFont="1" applyFill="1" applyBorder="1" applyAlignment="1" applyProtection="1">
      <alignment horizontal="center"/>
    </xf>
    <xf numFmtId="37" fontId="88" fillId="5" borderId="0" xfId="0" applyFont="1" applyFill="1" applyAlignment="1">
      <alignment wrapText="1"/>
    </xf>
    <xf numFmtId="37" fontId="89" fillId="5" borderId="0" xfId="0" applyFont="1" applyFill="1" applyAlignment="1">
      <alignment wrapText="1"/>
    </xf>
    <xf numFmtId="7" fontId="2" fillId="5" borderId="0" xfId="0" applyNumberFormat="1" applyFont="1" applyFill="1" applyAlignment="1">
      <alignment horizontal="left" wrapText="1"/>
    </xf>
    <xf numFmtId="37" fontId="0" fillId="5" borderId="0" xfId="0" applyFont="1" applyFill="1" applyAlignment="1">
      <alignment horizontal="left" wrapText="1"/>
    </xf>
    <xf numFmtId="37" fontId="57" fillId="5" borderId="0" xfId="0" applyFont="1" applyFill="1" applyAlignment="1">
      <alignment wrapText="1"/>
    </xf>
    <xf numFmtId="37" fontId="0" fillId="5" borderId="0" xfId="0" applyFill="1" applyAlignment="1">
      <alignment wrapText="1"/>
    </xf>
    <xf numFmtId="37" fontId="2" fillId="5" borderId="0" xfId="0" applyFont="1" applyFill="1" applyAlignment="1">
      <alignment vertical="center" wrapText="1"/>
    </xf>
    <xf numFmtId="37" fontId="0" fillId="0" borderId="0" xfId="0" applyAlignment="1">
      <alignment vertical="center" wrapText="1"/>
    </xf>
    <xf numFmtId="37" fontId="0" fillId="0" borderId="0" xfId="0" applyFont="1" applyAlignment="1">
      <alignment vertical="center" wrapText="1"/>
    </xf>
    <xf numFmtId="37" fontId="0" fillId="0" borderId="0" xfId="0" applyAlignment="1">
      <alignment wrapText="1"/>
    </xf>
    <xf numFmtId="37" fontId="2" fillId="5" borderId="0" xfId="0" applyFont="1" applyFill="1" applyAlignment="1">
      <alignment wrapText="1"/>
    </xf>
    <xf numFmtId="37" fontId="2" fillId="5" borderId="5" xfId="0" applyFont="1" applyFill="1" applyBorder="1" applyAlignment="1">
      <alignment vertical="center" wrapText="1"/>
    </xf>
    <xf numFmtId="37" fontId="0" fillId="0" borderId="5" xfId="0" applyBorder="1" applyAlignment="1">
      <alignment wrapText="1"/>
    </xf>
    <xf numFmtId="1" fontId="57" fillId="6" borderId="54" xfId="1" applyNumberFormat="1" applyFont="1" applyFill="1" applyBorder="1" applyAlignment="1" applyProtection="1">
      <alignment horizontal="left" vertical="center" wrapText="1"/>
    </xf>
    <xf numFmtId="37" fontId="111" fillId="6" borderId="55" xfId="0" applyFont="1" applyFill="1" applyBorder="1" applyAlignment="1">
      <alignment vertical="center" wrapText="1"/>
    </xf>
    <xf numFmtId="37" fontId="111" fillId="6" borderId="22" xfId="0" applyFont="1" applyFill="1" applyBorder="1" applyAlignment="1">
      <alignment vertical="center" wrapText="1"/>
    </xf>
    <xf numFmtId="37" fontId="57" fillId="6" borderId="54" xfId="0" applyFont="1" applyFill="1" applyBorder="1" applyAlignment="1" applyProtection="1">
      <alignment horizontal="left" vertical="center" wrapText="1"/>
      <protection locked="0"/>
    </xf>
    <xf numFmtId="37" fontId="111" fillId="6" borderId="55" xfId="0" applyFont="1" applyFill="1" applyBorder="1" applyAlignment="1">
      <alignment wrapText="1"/>
    </xf>
    <xf numFmtId="37" fontId="111" fillId="6" borderId="22" xfId="0" applyFont="1" applyFill="1" applyBorder="1" applyAlignment="1">
      <alignment wrapText="1"/>
    </xf>
    <xf numFmtId="173" fontId="57" fillId="6" borderId="54" xfId="0" applyNumberFormat="1" applyFont="1" applyFill="1" applyBorder="1" applyAlignment="1" applyProtection="1">
      <alignment horizontal="left" vertical="center" wrapText="1"/>
    </xf>
    <xf numFmtId="37" fontId="0" fillId="0" borderId="5" xfId="0" applyFont="1" applyBorder="1" applyAlignment="1">
      <alignment wrapText="1"/>
    </xf>
    <xf numFmtId="37" fontId="4" fillId="5" borderId="0" xfId="0" applyFont="1" applyFill="1" applyAlignment="1">
      <alignment wrapText="1"/>
    </xf>
    <xf numFmtId="37" fontId="58" fillId="0" borderId="0" xfId="0" applyFont="1" applyAlignment="1">
      <alignment wrapText="1"/>
    </xf>
    <xf numFmtId="37" fontId="57" fillId="5" borderId="0" xfId="0" applyFont="1" applyFill="1" applyAlignment="1">
      <alignment vertical="center" wrapText="1"/>
    </xf>
    <xf numFmtId="37" fontId="39" fillId="5" borderId="0" xfId="0" applyFont="1" applyFill="1" applyAlignment="1">
      <alignment wrapText="1"/>
    </xf>
    <xf numFmtId="37" fontId="76" fillId="0" borderId="0" xfId="0" applyFont="1" applyAlignment="1">
      <alignment wrapText="1"/>
    </xf>
    <xf numFmtId="1" fontId="54" fillId="0" borderId="0" xfId="1" applyNumberFormat="1" applyFont="1" applyAlignment="1" applyProtection="1">
      <alignment horizontal="left" wrapText="1"/>
    </xf>
    <xf numFmtId="37" fontId="37" fillId="0" borderId="0" xfId="0" applyFont="1" applyAlignment="1">
      <alignment horizontal="left" wrapText="1"/>
    </xf>
    <xf numFmtId="41" fontId="7" fillId="0" borderId="17" xfId="0" applyNumberFormat="1" applyFont="1" applyFill="1" applyBorder="1" applyAlignment="1" applyProtection="1">
      <alignment horizontal="center" vertical="center" wrapText="1"/>
    </xf>
    <xf numFmtId="37" fontId="0" fillId="0" borderId="17" xfId="0" applyBorder="1" applyAlignment="1">
      <alignment horizontal="center" vertical="center" wrapText="1"/>
    </xf>
    <xf numFmtId="37" fontId="157" fillId="14" borderId="54" xfId="0" applyNumberFormat="1" applyFont="1" applyFill="1" applyBorder="1" applyAlignment="1" applyProtection="1">
      <alignment horizontal="center"/>
      <protection locked="0"/>
    </xf>
    <xf numFmtId="37" fontId="157" fillId="14" borderId="55" xfId="0" applyNumberFormat="1" applyFont="1" applyFill="1" applyBorder="1" applyAlignment="1" applyProtection="1">
      <alignment horizontal="center"/>
      <protection locked="0"/>
    </xf>
    <xf numFmtId="37" fontId="157" fillId="14" borderId="22" xfId="0" applyNumberFormat="1" applyFont="1" applyFill="1" applyBorder="1" applyAlignment="1" applyProtection="1">
      <alignment horizontal="center"/>
      <protection locked="0"/>
    </xf>
    <xf numFmtId="41" fontId="12" fillId="0" borderId="17" xfId="0" applyNumberFormat="1" applyFont="1" applyFill="1" applyBorder="1" applyAlignment="1" applyProtection="1">
      <alignment horizontal="center" vertical="center" wrapText="1"/>
    </xf>
    <xf numFmtId="37" fontId="3" fillId="0" borderId="17" xfId="0" applyFont="1" applyBorder="1" applyAlignment="1">
      <alignment horizontal="center" vertical="center" wrapText="1"/>
    </xf>
    <xf numFmtId="37" fontId="0" fillId="0" borderId="17" xfId="0" applyBorder="1" applyAlignment="1">
      <alignment wrapText="1"/>
    </xf>
    <xf numFmtId="37" fontId="40" fillId="7" borderId="50" xfId="0" applyNumberFormat="1" applyFont="1" applyFill="1" applyBorder="1" applyAlignment="1" applyProtection="1">
      <alignment horizontal="left" vertical="center" wrapText="1"/>
    </xf>
    <xf numFmtId="37" fontId="41" fillId="7" borderId="20" xfId="0" applyFont="1" applyFill="1" applyBorder="1" applyAlignment="1">
      <alignment vertical="center" wrapText="1"/>
    </xf>
    <xf numFmtId="37" fontId="41" fillId="7" borderId="51" xfId="0" applyFont="1" applyFill="1" applyBorder="1" applyAlignment="1">
      <alignment vertical="center" wrapText="1"/>
    </xf>
    <xf numFmtId="37" fontId="41" fillId="7" borderId="16" xfId="0" applyFont="1" applyFill="1" applyBorder="1" applyAlignment="1">
      <alignment vertical="center" wrapText="1"/>
    </xf>
    <xf numFmtId="37" fontId="41" fillId="7" borderId="5" xfId="0" applyFont="1" applyFill="1" applyBorder="1" applyAlignment="1">
      <alignment vertical="center" wrapText="1"/>
    </xf>
    <xf numFmtId="37" fontId="41" fillId="7" borderId="24" xfId="0" applyFont="1" applyFill="1" applyBorder="1" applyAlignment="1">
      <alignment vertical="center" wrapText="1"/>
    </xf>
    <xf numFmtId="37" fontId="24" fillId="7" borderId="80" xfId="0" applyNumberFormat="1" applyFont="1" applyFill="1" applyBorder="1" applyAlignment="1" applyProtection="1">
      <alignment horizontal="center"/>
    </xf>
    <xf numFmtId="37" fontId="24" fillId="7" borderId="15" xfId="0" applyNumberFormat="1" applyFont="1" applyFill="1" applyBorder="1" applyAlignment="1" applyProtection="1">
      <alignment horizontal="center"/>
    </xf>
    <xf numFmtId="164" fontId="40" fillId="0" borderId="5" xfId="0" applyNumberFormat="1" applyFont="1" applyFill="1" applyBorder="1" applyAlignment="1" applyProtection="1">
      <alignment horizontal="center" wrapText="1"/>
    </xf>
    <xf numFmtId="37" fontId="2" fillId="5" borderId="0" xfId="0" applyFont="1" applyFill="1" applyAlignment="1" applyProtection="1">
      <alignment horizontal="right" wrapText="1"/>
    </xf>
    <xf numFmtId="37" fontId="2" fillId="5" borderId="0" xfId="0" applyFont="1" applyFill="1" applyAlignment="1" applyProtection="1">
      <alignment horizontal="center" wrapText="1"/>
    </xf>
    <xf numFmtId="39" fontId="9" fillId="0" borderId="79" xfId="0" quotePrefix="1" applyNumberFormat="1" applyFont="1" applyFill="1" applyBorder="1" applyAlignment="1" applyProtection="1">
      <alignment horizontal="center" vertical="center" wrapText="1"/>
    </xf>
    <xf numFmtId="37" fontId="0" fillId="0" borderId="90" xfId="0" applyBorder="1" applyAlignment="1">
      <alignment horizontal="center" vertical="center" wrapText="1"/>
    </xf>
    <xf numFmtId="37" fontId="7" fillId="3" borderId="77" xfId="0" applyNumberFormat="1" applyFont="1" applyFill="1" applyBorder="1" applyAlignment="1" applyProtection="1">
      <alignment horizontal="center" wrapText="1"/>
    </xf>
    <xf numFmtId="37" fontId="0" fillId="0" borderId="43" xfId="0" applyNumberFormat="1" applyBorder="1" applyAlignment="1">
      <alignment horizontal="center" wrapText="1"/>
    </xf>
    <xf numFmtId="37" fontId="73" fillId="5" borderId="0" xfId="0" applyFont="1" applyFill="1" applyAlignment="1" applyProtection="1">
      <alignment horizontal="center" wrapText="1"/>
    </xf>
    <xf numFmtId="37" fontId="77" fillId="0" borderId="0" xfId="0" applyFont="1" applyAlignment="1">
      <alignment horizontal="center" wrapText="1"/>
    </xf>
    <xf numFmtId="37" fontId="7" fillId="0" borderId="0" xfId="0" applyNumberFormat="1" applyFont="1" applyFill="1" applyBorder="1" applyAlignment="1" applyProtection="1">
      <alignment horizontal="center"/>
    </xf>
    <xf numFmtId="164" fontId="16" fillId="0" borderId="58" xfId="0" applyNumberFormat="1" applyFont="1" applyFill="1" applyBorder="1" applyAlignment="1" applyProtection="1">
      <alignment horizontal="center" vertical="top" wrapText="1"/>
    </xf>
    <xf numFmtId="37" fontId="2" fillId="0" borderId="78" xfId="0" applyFont="1" applyBorder="1" applyAlignment="1">
      <alignment horizontal="center" vertical="top" wrapText="1"/>
    </xf>
    <xf numFmtId="164" fontId="2" fillId="0" borderId="0" xfId="0" applyNumberFormat="1" applyFont="1" applyFill="1" applyBorder="1" applyAlignment="1" applyProtection="1">
      <alignment horizontal="left" wrapText="1"/>
    </xf>
    <xf numFmtId="37" fontId="0" fillId="0" borderId="0" xfId="0" applyFont="1" applyAlignment="1">
      <alignment horizontal="left" wrapText="1"/>
    </xf>
    <xf numFmtId="37" fontId="2" fillId="5" borderId="0" xfId="0" applyFont="1" applyFill="1" applyAlignment="1" applyProtection="1">
      <alignment horizontal="left" wrapText="1"/>
    </xf>
    <xf numFmtId="10" fontId="7" fillId="0" borderId="0" xfId="0" applyNumberFormat="1" applyFont="1" applyFill="1" applyBorder="1" applyAlignment="1" applyProtection="1">
      <alignment horizontal="center" wrapText="1"/>
    </xf>
    <xf numFmtId="37" fontId="0" fillId="0" borderId="0" xfId="0" applyFont="1" applyBorder="1" applyAlignment="1">
      <alignment wrapText="1"/>
    </xf>
    <xf numFmtId="10" fontId="7" fillId="5" borderId="0" xfId="0" applyNumberFormat="1" applyFont="1" applyFill="1" applyBorder="1" applyAlignment="1" applyProtection="1">
      <alignment horizontal="center" wrapText="1"/>
    </xf>
    <xf numFmtId="37" fontId="0" fillId="5" borderId="0" xfId="0" applyFill="1" applyBorder="1" applyAlignment="1">
      <alignment wrapText="1"/>
    </xf>
    <xf numFmtId="37" fontId="0" fillId="0" borderId="0" xfId="0" applyBorder="1" applyAlignment="1">
      <alignment wrapText="1"/>
    </xf>
    <xf numFmtId="37" fontId="7" fillId="5" borderId="0" xfId="0" applyNumberFormat="1" applyFont="1" applyFill="1" applyBorder="1" applyAlignment="1" applyProtection="1">
      <alignment horizontal="center" wrapText="1"/>
    </xf>
    <xf numFmtId="37" fontId="0" fillId="5" borderId="0" xfId="0" applyFill="1" applyBorder="1" applyAlignment="1">
      <alignment horizontal="center" wrapText="1"/>
    </xf>
    <xf numFmtId="37" fontId="7" fillId="0" borderId="17" xfId="0" applyNumberFormat="1" applyFont="1" applyFill="1" applyBorder="1" applyAlignment="1" applyProtection="1">
      <alignment horizontal="center"/>
    </xf>
    <xf numFmtId="37" fontId="7" fillId="0" borderId="17" xfId="0" applyNumberFormat="1" applyFont="1" applyFill="1" applyBorder="1" applyAlignment="1" applyProtection="1">
      <alignment horizontal="center" wrapText="1"/>
    </xf>
    <xf numFmtId="37" fontId="0" fillId="0" borderId="17" xfId="0" applyNumberFormat="1" applyBorder="1" applyAlignment="1">
      <alignment horizontal="center" wrapText="1"/>
    </xf>
    <xf numFmtId="39" fontId="9" fillId="0" borderId="0" xfId="0" applyNumberFormat="1" applyFont="1" applyFill="1" applyBorder="1" applyAlignment="1" applyProtection="1">
      <alignment vertical="center" wrapText="1"/>
    </xf>
    <xf numFmtId="37" fontId="0" fillId="0" borderId="86" xfId="0" applyBorder="1" applyAlignment="1">
      <alignment vertical="center" wrapText="1"/>
    </xf>
    <xf numFmtId="8" fontId="9" fillId="0" borderId="0" xfId="0" applyNumberFormat="1" applyFont="1" applyFill="1" applyBorder="1" applyAlignment="1" applyProtection="1">
      <alignment horizontal="left" wrapText="1"/>
    </xf>
    <xf numFmtId="37" fontId="0" fillId="0" borderId="0" xfId="0" applyAlignment="1">
      <alignment horizontal="left" wrapText="1"/>
    </xf>
    <xf numFmtId="164" fontId="2" fillId="0" borderId="0" xfId="0" applyNumberFormat="1" applyFont="1" applyFill="1" applyBorder="1" applyAlignment="1" applyProtection="1">
      <alignment wrapText="1"/>
    </xf>
    <xf numFmtId="37" fontId="0" fillId="0" borderId="0" xfId="0" applyFont="1" applyAlignment="1">
      <alignment wrapText="1"/>
    </xf>
    <xf numFmtId="164" fontId="9" fillId="0" borderId="54" xfId="0" applyNumberFormat="1" applyFont="1" applyFill="1" applyBorder="1" applyAlignment="1" applyProtection="1">
      <alignment horizontal="center" vertical="center" wrapText="1"/>
    </xf>
    <xf numFmtId="37" fontId="0" fillId="0" borderId="55" xfId="0" applyBorder="1" applyAlignment="1">
      <alignment vertical="center" wrapText="1"/>
    </xf>
    <xf numFmtId="37" fontId="0" fillId="0" borderId="22" xfId="0" applyBorder="1" applyAlignment="1">
      <alignment vertical="center" wrapText="1"/>
    </xf>
    <xf numFmtId="37" fontId="9" fillId="0" borderId="0" xfId="0" applyNumberFormat="1" applyFont="1" applyFill="1" applyBorder="1" applyAlignment="1" applyProtection="1">
      <alignment horizontal="center" wrapText="1"/>
    </xf>
    <xf numFmtId="37" fontId="49" fillId="0" borderId="55" xfId="0" applyNumberFormat="1" applyFont="1" applyFill="1" applyBorder="1" applyAlignment="1" applyProtection="1">
      <alignment horizontal="center" vertical="center" wrapText="1"/>
    </xf>
    <xf numFmtId="37" fontId="0" fillId="0" borderId="55" xfId="0" applyBorder="1" applyAlignment="1">
      <alignment horizontal="center" vertical="center" wrapText="1"/>
    </xf>
    <xf numFmtId="8" fontId="24" fillId="0" borderId="61" xfId="0" applyNumberFormat="1" applyFont="1" applyFill="1" applyBorder="1" applyAlignment="1" applyProtection="1">
      <alignment horizontal="left" vertical="center" wrapText="1"/>
    </xf>
    <xf numFmtId="37" fontId="32" fillId="0" borderId="61" xfId="0" applyFont="1" applyBorder="1" applyAlignment="1">
      <alignment horizontal="left" vertical="center" wrapText="1"/>
    </xf>
    <xf numFmtId="37" fontId="32" fillId="0" borderId="61" xfId="0" applyFont="1" applyBorder="1" applyAlignment="1">
      <alignment vertical="center" wrapText="1"/>
    </xf>
    <xf numFmtId="37" fontId="9" fillId="0" borderId="0" xfId="0" applyFont="1" applyFill="1" applyAlignment="1">
      <alignment vertical="center" wrapText="1"/>
    </xf>
    <xf numFmtId="164" fontId="9" fillId="0" borderId="0" xfId="0" applyNumberFormat="1" applyFont="1" applyFill="1" applyBorder="1" applyAlignment="1" applyProtection="1">
      <alignment horizontal="center" wrapText="1"/>
    </xf>
    <xf numFmtId="37" fontId="33" fillId="0" borderId="0" xfId="0" applyFont="1" applyBorder="1" applyAlignment="1">
      <alignment wrapText="1"/>
    </xf>
    <xf numFmtId="10" fontId="49" fillId="0" borderId="55" xfId="0" applyNumberFormat="1" applyFont="1" applyFill="1" applyBorder="1" applyAlignment="1" applyProtection="1">
      <alignment horizontal="center" vertical="center" wrapText="1"/>
    </xf>
    <xf numFmtId="37" fontId="32" fillId="0" borderId="55" xfId="0" applyFont="1" applyBorder="1" applyAlignment="1">
      <alignment vertical="center" wrapText="1"/>
    </xf>
    <xf numFmtId="37" fontId="2" fillId="5" borderId="0" xfId="0" applyFont="1" applyFill="1" applyBorder="1" applyAlignment="1" applyProtection="1">
      <alignment horizontal="left" wrapText="1"/>
    </xf>
    <xf numFmtId="39" fontId="90" fillId="0" borderId="0" xfId="0" applyNumberFormat="1" applyFont="1" applyFill="1" applyBorder="1" applyAlignment="1" applyProtection="1">
      <alignment horizontal="left" vertical="center" wrapText="1"/>
    </xf>
    <xf numFmtId="37" fontId="128" fillId="0" borderId="0" xfId="0" applyFont="1" applyAlignment="1">
      <alignment vertical="center" wrapText="1"/>
    </xf>
    <xf numFmtId="37" fontId="128" fillId="0" borderId="0" xfId="0" applyFont="1" applyBorder="1" applyAlignment="1">
      <alignment vertical="center" wrapText="1"/>
    </xf>
    <xf numFmtId="37" fontId="9" fillId="0" borderId="14" xfId="0" applyNumberFormat="1" applyFont="1" applyFill="1" applyBorder="1" applyAlignment="1" applyProtection="1">
      <alignment horizontal="center" vertical="center" wrapText="1"/>
    </xf>
    <xf numFmtId="37" fontId="0" fillId="0" borderId="15" xfId="0" applyBorder="1" applyAlignment="1">
      <alignment horizontal="center" vertical="center" wrapText="1"/>
    </xf>
    <xf numFmtId="37" fontId="94" fillId="7" borderId="54" xfId="0" applyFont="1" applyFill="1" applyBorder="1" applyAlignment="1" applyProtection="1">
      <alignment horizontal="left" vertical="center" wrapText="1"/>
    </xf>
    <xf numFmtId="37" fontId="95" fillId="7" borderId="55" xfId="0" applyFont="1" applyFill="1" applyBorder="1" applyAlignment="1">
      <alignment horizontal="left" vertical="center" wrapText="1"/>
    </xf>
    <xf numFmtId="37" fontId="95" fillId="7" borderId="22" xfId="0" applyFont="1" applyFill="1" applyBorder="1" applyAlignment="1">
      <alignment horizontal="left" vertical="center" wrapText="1"/>
    </xf>
    <xf numFmtId="37" fontId="40" fillId="7" borderId="50" xfId="0" applyNumberFormat="1" applyFont="1" applyFill="1" applyBorder="1" applyAlignment="1" applyProtection="1">
      <alignment horizontal="center" wrapText="1"/>
    </xf>
    <xf numFmtId="37" fontId="45" fillId="7" borderId="20" xfId="0" applyFont="1" applyFill="1" applyBorder="1" applyAlignment="1">
      <alignment wrapText="1"/>
    </xf>
    <xf numFmtId="37" fontId="45" fillId="7" borderId="51" xfId="0" applyFont="1" applyFill="1" applyBorder="1" applyAlignment="1">
      <alignment wrapText="1"/>
    </xf>
    <xf numFmtId="37" fontId="68" fillId="0" borderId="0" xfId="0" applyNumberFormat="1" applyFont="1" applyAlignment="1" applyProtection="1">
      <alignment horizontal="left" wrapText="1"/>
    </xf>
    <xf numFmtId="0" fontId="82" fillId="0" borderId="0" xfId="0" applyNumberFormat="1" applyFont="1" applyBorder="1" applyAlignment="1" applyProtection="1">
      <alignment horizontal="right" vertical="center" wrapText="1"/>
    </xf>
    <xf numFmtId="0" fontId="82" fillId="0" borderId="19" xfId="0" applyNumberFormat="1" applyFont="1" applyBorder="1" applyAlignment="1" applyProtection="1">
      <alignment horizontal="right" vertical="center" wrapText="1"/>
    </xf>
    <xf numFmtId="1" fontId="53" fillId="0" borderId="54" xfId="0" applyNumberFormat="1" applyFont="1" applyFill="1" applyBorder="1" applyAlignment="1" applyProtection="1">
      <alignment horizontal="left" vertical="center" wrapText="1"/>
    </xf>
    <xf numFmtId="0" fontId="53" fillId="0" borderId="22" xfId="0" applyNumberFormat="1" applyFont="1" applyFill="1" applyBorder="1" applyAlignment="1" applyProtection="1">
      <alignment horizontal="left" vertical="center" wrapText="1"/>
    </xf>
    <xf numFmtId="37" fontId="40" fillId="7" borderId="75" xfId="0" applyNumberFormat="1" applyFont="1" applyFill="1" applyBorder="1" applyAlignment="1" applyProtection="1">
      <alignment horizontal="center"/>
    </xf>
    <xf numFmtId="37" fontId="40" fillId="7" borderId="20" xfId="0" applyNumberFormat="1" applyFont="1" applyFill="1" applyBorder="1" applyAlignment="1" applyProtection="1">
      <alignment horizontal="center"/>
    </xf>
    <xf numFmtId="37" fontId="40" fillId="7" borderId="56" xfId="0" applyNumberFormat="1" applyFont="1" applyFill="1" applyBorder="1" applyAlignment="1" applyProtection="1">
      <alignment horizontal="center"/>
    </xf>
    <xf numFmtId="37" fontId="54" fillId="0" borderId="0" xfId="0" applyFont="1" applyFill="1" applyBorder="1" applyAlignment="1" applyProtection="1">
      <alignment horizontal="left" wrapText="1"/>
    </xf>
    <xf numFmtId="37" fontId="97" fillId="2" borderId="0" xfId="0" applyFont="1" applyFill="1" applyBorder="1" applyAlignment="1">
      <alignment horizontal="left" vertical="center" wrapText="1"/>
    </xf>
    <xf numFmtId="37" fontId="98" fillId="0" borderId="0" xfId="0" applyFont="1" applyBorder="1" applyAlignment="1">
      <alignment horizontal="left" vertical="center" wrapText="1"/>
    </xf>
    <xf numFmtId="37" fontId="98" fillId="0" borderId="0" xfId="0" applyFont="1" applyBorder="1" applyAlignment="1">
      <alignment vertical="center" wrapText="1"/>
    </xf>
    <xf numFmtId="37" fontId="31" fillId="2" borderId="0" xfId="0" applyFont="1" applyFill="1" applyBorder="1" applyAlignment="1">
      <alignment horizontal="left" wrapText="1"/>
    </xf>
    <xf numFmtId="37" fontId="2" fillId="0" borderId="0" xfId="0" applyFont="1" applyBorder="1" applyAlignment="1">
      <alignment horizontal="left" wrapText="1"/>
    </xf>
    <xf numFmtId="37" fontId="69" fillId="2" borderId="0" xfId="0" applyFont="1" applyFill="1" applyBorder="1" applyAlignment="1">
      <alignment horizontal="left" wrapText="1"/>
    </xf>
    <xf numFmtId="37" fontId="69" fillId="0" borderId="0" xfId="0" applyFont="1" applyBorder="1" applyAlignment="1">
      <alignment wrapText="1"/>
    </xf>
    <xf numFmtId="37" fontId="69" fillId="2" borderId="0" xfId="0" applyFont="1" applyFill="1" applyBorder="1" applyAlignment="1">
      <alignment horizontal="left" vertical="center" wrapText="1"/>
    </xf>
    <xf numFmtId="37" fontId="69" fillId="0" borderId="0" xfId="0" applyFont="1" applyAlignment="1">
      <alignment horizontal="left" vertical="center" wrapText="1"/>
    </xf>
    <xf numFmtId="37" fontId="2" fillId="3" borderId="54" xfId="0" applyFont="1" applyFill="1" applyBorder="1" applyAlignment="1" applyProtection="1">
      <alignment horizontal="left" vertical="center" wrapText="1"/>
      <protection locked="0"/>
    </xf>
    <xf numFmtId="37" fontId="2" fillId="3" borderId="55" xfId="0" applyFont="1" applyFill="1" applyBorder="1" applyAlignment="1" applyProtection="1">
      <alignment horizontal="left" vertical="center" wrapText="1"/>
      <protection locked="0"/>
    </xf>
    <xf numFmtId="37" fontId="2" fillId="3" borderId="55" xfId="0" applyFont="1" applyFill="1" applyBorder="1" applyAlignment="1" applyProtection="1">
      <alignment vertical="center" wrapText="1"/>
      <protection locked="0"/>
    </xf>
    <xf numFmtId="37" fontId="2" fillId="3" borderId="22" xfId="0" applyFont="1" applyFill="1" applyBorder="1" applyAlignment="1" applyProtection="1">
      <alignment vertical="center" wrapText="1"/>
      <protection locked="0"/>
    </xf>
    <xf numFmtId="37" fontId="107" fillId="3" borderId="59" xfId="0" applyFont="1" applyFill="1" applyBorder="1" applyAlignment="1" applyProtection="1">
      <alignment horizontal="left" vertical="center" wrapText="1"/>
      <protection locked="0"/>
    </xf>
    <xf numFmtId="37" fontId="69" fillId="3" borderId="60" xfId="0" applyFont="1" applyFill="1" applyBorder="1" applyAlignment="1" applyProtection="1">
      <alignment vertical="center" wrapText="1"/>
      <protection locked="0"/>
    </xf>
    <xf numFmtId="175" fontId="130" fillId="5" borderId="5" xfId="5" applyNumberFormat="1" applyFont="1" applyFill="1" applyBorder="1" applyAlignment="1">
      <alignment horizontal="left" wrapText="1"/>
    </xf>
    <xf numFmtId="37" fontId="131" fillId="0" borderId="5" xfId="0" applyFont="1" applyBorder="1" applyAlignment="1">
      <alignment wrapText="1"/>
    </xf>
    <xf numFmtId="0" fontId="135" fillId="5" borderId="54" xfId="5" applyFont="1" applyFill="1" applyBorder="1" applyAlignment="1">
      <alignment horizontal="left" wrapText="1"/>
    </xf>
    <xf numFmtId="37" fontId="58" fillId="0" borderId="22" xfId="0" applyFont="1" applyBorder="1" applyAlignment="1">
      <alignment horizontal="left" wrapText="1"/>
    </xf>
    <xf numFmtId="0" fontId="122" fillId="5" borderId="54" xfId="5" applyFont="1" applyFill="1" applyBorder="1" applyAlignment="1">
      <alignment horizontal="left" wrapText="1"/>
    </xf>
    <xf numFmtId="37" fontId="50" fillId="0" borderId="55" xfId="0" applyFont="1" applyBorder="1" applyAlignment="1">
      <alignment horizontal="left" wrapText="1"/>
    </xf>
    <xf numFmtId="0" fontId="129" fillId="6" borderId="55" xfId="5" applyFont="1" applyFill="1" applyBorder="1" applyAlignment="1">
      <alignment horizontal="center" wrapText="1"/>
    </xf>
    <xf numFmtId="37" fontId="129" fillId="0" borderId="22" xfId="0" applyFont="1" applyBorder="1" applyAlignment="1">
      <alignment horizontal="center" wrapText="1"/>
    </xf>
    <xf numFmtId="0" fontId="122" fillId="5" borderId="18" xfId="5" applyFont="1" applyFill="1" applyBorder="1" applyAlignment="1">
      <alignment horizontal="left" wrapText="1"/>
    </xf>
    <xf numFmtId="37" fontId="50" fillId="0" borderId="0" xfId="0" applyFont="1" applyBorder="1" applyAlignment="1">
      <alignment horizontal="left" wrapText="1"/>
    </xf>
    <xf numFmtId="0" fontId="129" fillId="6" borderId="0" xfId="5" applyFont="1" applyFill="1" applyBorder="1" applyAlignment="1">
      <alignment horizontal="center" wrapText="1"/>
    </xf>
    <xf numFmtId="37" fontId="129" fillId="0" borderId="19" xfId="0" applyFont="1" applyBorder="1" applyAlignment="1">
      <alignment horizontal="center" wrapText="1"/>
    </xf>
    <xf numFmtId="0" fontId="120" fillId="5" borderId="18" xfId="5" applyFont="1" applyFill="1" applyBorder="1" applyAlignment="1">
      <alignment horizontal="left" vertical="center" wrapText="1"/>
    </xf>
    <xf numFmtId="37" fontId="128" fillId="0" borderId="19" xfId="0" applyFont="1" applyBorder="1" applyAlignment="1">
      <alignment vertical="center" wrapText="1"/>
    </xf>
    <xf numFmtId="0" fontId="126" fillId="5" borderId="18" xfId="5" applyFont="1" applyFill="1" applyBorder="1" applyAlignment="1">
      <alignment horizontal="left" vertical="center" wrapText="1"/>
    </xf>
    <xf numFmtId="37" fontId="0" fillId="0" borderId="0" xfId="0" applyBorder="1" applyAlignment="1">
      <alignment vertical="center" wrapText="1"/>
    </xf>
    <xf numFmtId="37" fontId="0" fillId="0" borderId="19" xfId="0" applyBorder="1" applyAlignment="1">
      <alignment vertical="center" wrapText="1"/>
    </xf>
    <xf numFmtId="0" fontId="126" fillId="5" borderId="16" xfId="5" applyFont="1" applyFill="1" applyBorder="1" applyAlignment="1">
      <alignment horizontal="left" vertical="center" wrapText="1"/>
    </xf>
    <xf numFmtId="37" fontId="0" fillId="0" borderId="5" xfId="0" applyFont="1" applyBorder="1" applyAlignment="1">
      <alignment vertical="center" wrapText="1"/>
    </xf>
    <xf numFmtId="37" fontId="0" fillId="0" borderId="24" xfId="0" applyFont="1" applyBorder="1" applyAlignment="1">
      <alignment vertical="center" wrapText="1"/>
    </xf>
    <xf numFmtId="0" fontId="122" fillId="5" borderId="50" xfId="5" applyFont="1" applyFill="1" applyBorder="1" applyAlignment="1">
      <alignment horizontal="left" wrapText="1"/>
    </xf>
    <xf numFmtId="37" fontId="50" fillId="0" borderId="20" xfId="0" applyFont="1" applyBorder="1" applyAlignment="1">
      <alignment horizontal="left" wrapText="1"/>
    </xf>
    <xf numFmtId="0" fontId="129" fillId="6" borderId="20" xfId="5" applyFont="1" applyFill="1" applyBorder="1" applyAlignment="1">
      <alignment horizontal="center" wrapText="1"/>
    </xf>
    <xf numFmtId="37" fontId="129" fillId="0" borderId="51" xfId="0" applyFont="1" applyBorder="1" applyAlignment="1">
      <alignment horizontal="center" wrapText="1"/>
    </xf>
    <xf numFmtId="0" fontId="135" fillId="5" borderId="17" xfId="5" applyFont="1" applyFill="1" applyBorder="1" applyAlignment="1">
      <alignment horizontal="left" wrapText="1"/>
    </xf>
    <xf numFmtId="37" fontId="58" fillId="0" borderId="17" xfId="0" applyFont="1" applyBorder="1" applyAlignment="1">
      <alignment horizontal="left" wrapText="1"/>
    </xf>
    <xf numFmtId="0" fontId="137" fillId="5" borderId="0" xfId="5" applyFont="1" applyFill="1" applyBorder="1" applyAlignment="1">
      <alignment horizontal="left" wrapText="1"/>
    </xf>
    <xf numFmtId="37" fontId="138" fillId="0" borderId="0" xfId="0" applyFont="1" applyBorder="1" applyAlignment="1">
      <alignment horizontal="left" wrapText="1"/>
    </xf>
    <xf numFmtId="0" fontId="122" fillId="5" borderId="5" xfId="5" applyFont="1" applyFill="1" applyBorder="1" applyAlignment="1">
      <alignment vertical="top" wrapText="1"/>
    </xf>
    <xf numFmtId="37" fontId="32" fillId="0" borderId="5" xfId="0" applyFont="1" applyBorder="1" applyAlignment="1">
      <alignment vertical="top" wrapText="1"/>
    </xf>
    <xf numFmtId="37" fontId="143" fillId="13" borderId="17" xfId="0" applyFont="1" applyFill="1" applyBorder="1" applyAlignment="1">
      <alignment vertical="center" wrapText="1"/>
    </xf>
    <xf numFmtId="37" fontId="143" fillId="13" borderId="54" xfId="0" applyFont="1" applyFill="1" applyBorder="1" applyAlignment="1">
      <alignment vertical="center" wrapText="1"/>
    </xf>
    <xf numFmtId="37" fontId="143" fillId="13" borderId="55" xfId="0" applyFont="1" applyFill="1" applyBorder="1" applyAlignment="1">
      <alignment vertical="center" wrapText="1"/>
    </xf>
    <xf numFmtId="37" fontId="143" fillId="13" borderId="22" xfId="0" applyFont="1" applyFill="1" applyBorder="1" applyAlignment="1">
      <alignment vertical="center" wrapText="1"/>
    </xf>
  </cellXfs>
  <cellStyles count="6">
    <cellStyle name="Comma" xfId="1" builtinId="3"/>
    <cellStyle name="Currency" xfId="2" builtinId="4"/>
    <cellStyle name="Normal" xfId="0" builtinId="0"/>
    <cellStyle name="Normal 2" xfId="4" xr:uid="{00000000-0005-0000-0000-000003000000}"/>
    <cellStyle name="Normal 4" xfId="5" xr:uid="{4430A941-34BA-4DDA-A1CA-49A631E3072B}"/>
    <cellStyle name="Percent" xfId="3" builtinId="5"/>
  </cellStyles>
  <dxfs count="0"/>
  <tableStyles count="0" defaultTableStyle="TableStyleMedium2" defaultPivotStyle="PivotStyleLight16"/>
  <colors>
    <mruColors>
      <color rgb="FF0000FF"/>
      <color rgb="FF3399FF"/>
      <color rgb="FFFF7C80"/>
      <color rgb="FFCCFFCC"/>
      <color rgb="FFFFFF99"/>
      <color rgb="FFFFFF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8"/>
  <sheetViews>
    <sheetView tabSelected="1" view="pageBreakPreview" zoomScale="110" zoomScaleNormal="100" zoomScaleSheetLayoutView="110" workbookViewId="0">
      <pane ySplit="2" topLeftCell="A3" activePane="bottomLeft" state="frozen"/>
      <selection pane="bottomLeft" activeCell="B6" sqref="B6:G6"/>
    </sheetView>
  </sheetViews>
  <sheetFormatPr defaultColWidth="9.109375" defaultRowHeight="13.2"/>
  <cols>
    <col min="1" max="1" width="2.5546875" style="325" customWidth="1"/>
    <col min="2" max="2" width="5" style="325" customWidth="1"/>
    <col min="3" max="3" width="6.77734375" style="325" customWidth="1"/>
    <col min="4" max="4" width="3.77734375" style="325" customWidth="1"/>
    <col min="5" max="5" width="9.77734375" style="325" customWidth="1"/>
    <col min="6" max="6" width="9.109375" style="325"/>
    <col min="7" max="7" width="63.88671875" style="325" customWidth="1"/>
    <col min="8" max="8" width="4.6640625" style="325" customWidth="1"/>
    <col min="9" max="9" width="36.6640625" style="325" customWidth="1"/>
    <col min="10" max="10" width="2.5546875" style="325" customWidth="1"/>
    <col min="11" max="16384" width="9.109375" style="325"/>
  </cols>
  <sheetData>
    <row r="1" spans="1:23" s="775" customFormat="1" ht="21" customHeight="1">
      <c r="B1" s="193" t="s">
        <v>387</v>
      </c>
      <c r="G1" s="776" t="s">
        <v>456</v>
      </c>
    </row>
    <row r="2" spans="1:23" ht="16.8" customHeight="1">
      <c r="A2" s="777"/>
      <c r="B2" s="778" t="s">
        <v>257</v>
      </c>
      <c r="C2" s="777"/>
      <c r="D2" s="777"/>
      <c r="E2" s="777"/>
      <c r="F2" s="777"/>
      <c r="G2" s="738" t="s">
        <v>396</v>
      </c>
      <c r="H2" s="779"/>
      <c r="I2" s="780"/>
      <c r="J2" s="780"/>
      <c r="K2" s="780"/>
      <c r="L2" s="780"/>
    </row>
    <row r="3" spans="1:23" ht="12" customHeight="1">
      <c r="B3" s="193"/>
    </row>
    <row r="4" spans="1:23" s="558" customFormat="1" ht="15.6">
      <c r="B4" s="558" t="s">
        <v>437</v>
      </c>
      <c r="C4" s="908" t="s">
        <v>438</v>
      </c>
      <c r="D4" s="913"/>
      <c r="E4" s="913"/>
      <c r="F4" s="913"/>
      <c r="G4" s="913"/>
    </row>
    <row r="5" spans="1:23" s="559" customFormat="1" ht="15.6" customHeight="1">
      <c r="B5" s="915" t="s">
        <v>439</v>
      </c>
      <c r="C5" s="916"/>
      <c r="D5" s="916"/>
      <c r="E5" s="916"/>
      <c r="F5" s="916"/>
      <c r="G5" s="916"/>
    </row>
    <row r="6" spans="1:23" s="196" customFormat="1" ht="15.6" customHeight="1">
      <c r="A6" s="739"/>
      <c r="B6" s="920" t="s">
        <v>415</v>
      </c>
      <c r="C6" s="921"/>
      <c r="D6" s="921"/>
      <c r="E6" s="921"/>
      <c r="F6" s="921"/>
      <c r="G6" s="922"/>
      <c r="H6" s="739"/>
      <c r="J6" s="718"/>
      <c r="K6" s="325"/>
      <c r="L6" s="564"/>
      <c r="N6" s="567"/>
      <c r="O6" s="567"/>
      <c r="P6" s="567"/>
      <c r="Q6" s="567"/>
      <c r="R6" s="567"/>
      <c r="S6" s="567"/>
      <c r="T6" s="567"/>
      <c r="U6" s="567"/>
      <c r="V6" s="567"/>
      <c r="W6" s="567"/>
    </row>
    <row r="7" spans="1:23" s="196" customFormat="1" ht="8.4" customHeight="1">
      <c r="A7" s="739"/>
      <c r="B7" s="755"/>
      <c r="C7" s="740"/>
      <c r="D7" s="740"/>
      <c r="E7" s="740"/>
      <c r="F7" s="740"/>
      <c r="G7" s="740"/>
      <c r="H7" s="739"/>
      <c r="J7" s="718"/>
      <c r="K7" s="325"/>
      <c r="L7" s="564"/>
      <c r="N7" s="567"/>
      <c r="O7" s="567"/>
      <c r="P7" s="567"/>
      <c r="Q7" s="567"/>
      <c r="R7" s="567"/>
      <c r="S7" s="567"/>
      <c r="T7" s="567"/>
      <c r="U7" s="567"/>
      <c r="V7" s="567"/>
      <c r="W7" s="567"/>
    </row>
    <row r="8" spans="1:23" s="750" customFormat="1" ht="15.6" customHeight="1">
      <c r="A8" s="749"/>
      <c r="B8" s="915" t="s">
        <v>455</v>
      </c>
      <c r="C8" s="924"/>
      <c r="D8" s="924"/>
      <c r="E8" s="924"/>
      <c r="F8" s="924"/>
      <c r="G8" s="924"/>
      <c r="H8" s="749"/>
      <c r="J8" s="751"/>
      <c r="K8" s="559"/>
      <c r="L8" s="752"/>
      <c r="N8" s="567"/>
      <c r="O8" s="567"/>
      <c r="P8" s="567"/>
      <c r="Q8" s="567"/>
      <c r="R8" s="567"/>
      <c r="S8" s="567"/>
      <c r="T8" s="567"/>
      <c r="U8" s="567"/>
      <c r="V8" s="567"/>
      <c r="W8" s="567"/>
    </row>
    <row r="9" spans="1:23" s="745" customFormat="1" ht="15.6" customHeight="1">
      <c r="A9" s="742"/>
      <c r="B9" s="917" t="s">
        <v>372</v>
      </c>
      <c r="C9" s="918"/>
      <c r="D9" s="918"/>
      <c r="E9" s="918"/>
      <c r="F9" s="918"/>
      <c r="G9" s="919"/>
      <c r="H9" s="743"/>
      <c r="I9" s="744"/>
      <c r="J9" s="555"/>
      <c r="K9" s="555"/>
      <c r="L9" s="565"/>
      <c r="N9" s="567"/>
      <c r="O9" s="567"/>
      <c r="P9" s="567"/>
      <c r="Q9" s="567"/>
      <c r="S9" s="567"/>
      <c r="T9" s="567"/>
      <c r="U9" s="567"/>
      <c r="V9" s="567"/>
      <c r="W9" s="567"/>
    </row>
    <row r="10" spans="1:23" s="745" customFormat="1" ht="6" customHeight="1">
      <c r="A10" s="742"/>
      <c r="B10" s="756"/>
      <c r="C10" s="756"/>
      <c r="D10" s="756"/>
      <c r="E10" s="747"/>
      <c r="F10" s="747"/>
      <c r="G10" s="747"/>
      <c r="H10" s="743"/>
      <c r="I10" s="744"/>
      <c r="J10" s="555"/>
      <c r="K10" s="555"/>
      <c r="L10" s="565"/>
      <c r="N10" s="567"/>
      <c r="O10" s="567"/>
      <c r="P10" s="567"/>
      <c r="Q10" s="567"/>
      <c r="S10" s="567"/>
      <c r="T10" s="567"/>
      <c r="U10" s="567"/>
      <c r="V10" s="567"/>
      <c r="W10" s="567"/>
    </row>
    <row r="11" spans="1:23" s="750" customFormat="1" ht="15.6" customHeight="1">
      <c r="A11" s="749"/>
      <c r="B11" s="915" t="s">
        <v>441</v>
      </c>
      <c r="C11" s="924"/>
      <c r="D11" s="924"/>
      <c r="E11" s="924"/>
      <c r="F11" s="924"/>
      <c r="G11" s="924"/>
      <c r="H11" s="749"/>
      <c r="J11" s="751"/>
      <c r="K11" s="559"/>
      <c r="L11" s="752"/>
      <c r="N11" s="567"/>
      <c r="O11" s="567"/>
      <c r="P11" s="567"/>
      <c r="Q11" s="567"/>
      <c r="R11" s="567"/>
      <c r="S11" s="567"/>
      <c r="T11" s="567"/>
      <c r="U11" s="567"/>
      <c r="V11" s="567"/>
      <c r="W11" s="567"/>
    </row>
    <row r="12" spans="1:23" s="196" customFormat="1" ht="15.6" customHeight="1">
      <c r="A12" s="739"/>
      <c r="B12" s="917" t="s">
        <v>442</v>
      </c>
      <c r="C12" s="921"/>
      <c r="D12" s="921"/>
      <c r="E12" s="921"/>
      <c r="F12" s="921"/>
      <c r="G12" s="922"/>
      <c r="H12" s="746"/>
      <c r="I12" s="746"/>
      <c r="J12" s="746"/>
      <c r="K12" s="746"/>
      <c r="L12" s="566"/>
      <c r="M12" s="566"/>
      <c r="N12" s="567"/>
      <c r="O12" s="567"/>
      <c r="P12" s="567"/>
      <c r="Q12" s="567"/>
      <c r="R12" s="567"/>
      <c r="S12" s="567"/>
      <c r="T12" s="567"/>
      <c r="U12" s="567"/>
      <c r="V12" s="567"/>
      <c r="W12" s="567"/>
    </row>
    <row r="13" spans="1:23" s="745" customFormat="1" ht="7.2" customHeight="1">
      <c r="A13" s="742"/>
      <c r="B13" s="756"/>
      <c r="C13" s="756"/>
      <c r="D13" s="756"/>
      <c r="E13" s="747"/>
      <c r="F13" s="747"/>
      <c r="G13" s="747"/>
      <c r="H13" s="743"/>
      <c r="I13" s="744"/>
      <c r="J13" s="555"/>
      <c r="K13" s="555"/>
      <c r="L13" s="565"/>
      <c r="N13" s="567"/>
      <c r="O13" s="567"/>
      <c r="P13" s="567"/>
      <c r="Q13" s="567"/>
      <c r="S13" s="567"/>
      <c r="T13" s="567"/>
      <c r="U13" s="567"/>
      <c r="V13" s="567"/>
      <c r="W13" s="567"/>
    </row>
    <row r="14" spans="1:23" s="196" customFormat="1" ht="10.199999999999999" customHeight="1">
      <c r="A14" s="739"/>
      <c r="B14" s="754"/>
      <c r="C14" s="740"/>
      <c r="D14" s="740"/>
      <c r="E14" s="740"/>
      <c r="F14" s="740"/>
      <c r="G14" s="740"/>
      <c r="H14" s="739"/>
      <c r="J14" s="718"/>
      <c r="K14" s="325"/>
      <c r="L14" s="564"/>
      <c r="N14" s="567"/>
      <c r="O14" s="567"/>
      <c r="P14" s="567"/>
      <c r="Q14" s="567"/>
      <c r="R14" s="567"/>
      <c r="S14" s="567"/>
      <c r="T14" s="567"/>
      <c r="U14" s="567"/>
      <c r="V14" s="567"/>
      <c r="W14" s="567"/>
    </row>
    <row r="15" spans="1:23" s="750" customFormat="1" ht="24.6" customHeight="1">
      <c r="A15" s="749"/>
      <c r="B15" s="915" t="s">
        <v>449</v>
      </c>
      <c r="C15" s="924"/>
      <c r="D15" s="924"/>
      <c r="E15" s="924"/>
      <c r="F15" s="924"/>
      <c r="G15" s="924"/>
      <c r="H15" s="749"/>
      <c r="J15" s="751"/>
      <c r="K15" s="559"/>
      <c r="L15" s="752"/>
      <c r="M15" s="753"/>
      <c r="N15" s="567"/>
      <c r="O15" s="567"/>
      <c r="P15" s="567"/>
      <c r="Q15" s="567"/>
      <c r="R15" s="567"/>
      <c r="S15" s="567"/>
      <c r="T15" s="567"/>
      <c r="U15" s="567"/>
      <c r="V15" s="567"/>
      <c r="W15" s="567"/>
    </row>
    <row r="16" spans="1:23" s="196" customFormat="1" ht="15.6" customHeight="1">
      <c r="B16" s="923">
        <v>36526</v>
      </c>
      <c r="C16" s="921"/>
      <c r="D16" s="921"/>
      <c r="E16" s="921"/>
      <c r="F16" s="921"/>
      <c r="G16" s="922"/>
      <c r="J16" s="325"/>
      <c r="K16" s="741" t="s">
        <v>229</v>
      </c>
      <c r="M16" s="740"/>
      <c r="N16" s="567"/>
      <c r="O16" s="567"/>
      <c r="P16" s="567"/>
      <c r="Q16" s="567"/>
      <c r="S16" s="567"/>
      <c r="T16" s="567"/>
      <c r="U16" s="567"/>
      <c r="V16" s="567"/>
      <c r="W16" s="567"/>
    </row>
    <row r="17" spans="2:13">
      <c r="G17" s="748"/>
      <c r="M17" s="748"/>
    </row>
    <row r="18" spans="2:13" s="558" customFormat="1" ht="15.6">
      <c r="B18" s="558" t="s">
        <v>261</v>
      </c>
      <c r="C18" s="908" t="s">
        <v>317</v>
      </c>
      <c r="D18" s="926"/>
      <c r="E18" s="926"/>
      <c r="F18" s="926"/>
      <c r="G18" s="926"/>
    </row>
    <row r="19" spans="2:13" s="559" customFormat="1">
      <c r="C19" s="560" t="s">
        <v>392</v>
      </c>
    </row>
    <row r="20" spans="2:13" s="555" customFormat="1" ht="33" customHeight="1">
      <c r="C20" s="555" t="s">
        <v>265</v>
      </c>
      <c r="D20" s="910" t="s">
        <v>677</v>
      </c>
      <c r="E20" s="911"/>
      <c r="F20" s="911"/>
      <c r="G20" s="911"/>
    </row>
    <row r="21" spans="2:13" s="559" customFormat="1">
      <c r="E21" s="914" t="s">
        <v>457</v>
      </c>
      <c r="F21" s="913"/>
      <c r="G21" s="913"/>
    </row>
    <row r="22" spans="2:13" s="559" customFormat="1">
      <c r="E22" s="914" t="s">
        <v>263</v>
      </c>
      <c r="F22" s="913"/>
      <c r="G22" s="913"/>
    </row>
    <row r="23" spans="2:13" s="559" customFormat="1">
      <c r="E23" s="914" t="s">
        <v>262</v>
      </c>
      <c r="F23" s="913"/>
      <c r="G23" s="913"/>
    </row>
    <row r="24" spans="2:13" s="559" customFormat="1">
      <c r="E24" s="914" t="s">
        <v>390</v>
      </c>
      <c r="F24" s="913"/>
      <c r="G24" s="913"/>
    </row>
    <row r="25" spans="2:13" s="555" customFormat="1" ht="26.4" customHeight="1">
      <c r="C25" s="555" t="s">
        <v>312</v>
      </c>
      <c r="D25" s="910" t="s">
        <v>673</v>
      </c>
      <c r="E25" s="911"/>
      <c r="F25" s="911"/>
      <c r="G25" s="911"/>
    </row>
    <row r="26" spans="2:13" s="559" customFormat="1">
      <c r="E26" s="914" t="s">
        <v>458</v>
      </c>
      <c r="F26" s="913"/>
      <c r="G26" s="913"/>
    </row>
    <row r="27" spans="2:13" s="559" customFormat="1">
      <c r="E27" s="914" t="s">
        <v>263</v>
      </c>
      <c r="F27" s="913"/>
      <c r="G27" s="913"/>
    </row>
    <row r="28" spans="2:13" s="559" customFormat="1">
      <c r="E28" s="914" t="s">
        <v>262</v>
      </c>
      <c r="F28" s="913"/>
      <c r="G28" s="913"/>
    </row>
    <row r="29" spans="2:13" s="559" customFormat="1">
      <c r="E29" s="914" t="s">
        <v>391</v>
      </c>
      <c r="F29" s="913"/>
      <c r="G29" s="913"/>
    </row>
    <row r="30" spans="2:13" s="559" customFormat="1" ht="30" customHeight="1">
      <c r="E30" s="914" t="s">
        <v>413</v>
      </c>
      <c r="F30" s="913"/>
      <c r="G30" s="913"/>
    </row>
    <row r="31" spans="2:13" s="555" customFormat="1" ht="30.6" customHeight="1">
      <c r="C31" s="555" t="s">
        <v>313</v>
      </c>
      <c r="D31" s="910" t="s">
        <v>674</v>
      </c>
      <c r="E31" s="911"/>
      <c r="F31" s="911"/>
      <c r="G31" s="911"/>
    </row>
    <row r="32" spans="2:13" s="555" customFormat="1" ht="30" customHeight="1">
      <c r="C32" s="555" t="s">
        <v>320</v>
      </c>
      <c r="D32" s="910" t="s">
        <v>675</v>
      </c>
      <c r="E32" s="911"/>
      <c r="F32" s="911"/>
      <c r="G32" s="911"/>
    </row>
    <row r="33" spans="2:7" s="555" customFormat="1" ht="28.2" customHeight="1">
      <c r="C33" s="555" t="s">
        <v>388</v>
      </c>
      <c r="D33" s="910" t="s">
        <v>676</v>
      </c>
      <c r="E33" s="911"/>
      <c r="F33" s="911"/>
      <c r="G33" s="911"/>
    </row>
    <row r="34" spans="2:7" s="555" customFormat="1">
      <c r="D34" s="710"/>
      <c r="E34" s="714"/>
      <c r="F34" s="714"/>
      <c r="G34" s="714"/>
    </row>
    <row r="35" spans="2:7" s="558" customFormat="1" ht="15.6">
      <c r="B35" s="558" t="s">
        <v>229</v>
      </c>
      <c r="C35" s="908" t="s">
        <v>440</v>
      </c>
      <c r="D35" s="909"/>
      <c r="E35" s="909"/>
      <c r="F35" s="909"/>
      <c r="G35" s="909"/>
    </row>
    <row r="36" spans="2:7" s="555" customFormat="1">
      <c r="C36" s="555" t="s">
        <v>427</v>
      </c>
      <c r="D36" s="910" t="s">
        <v>459</v>
      </c>
      <c r="E36" s="911"/>
      <c r="F36" s="911"/>
      <c r="G36" s="911"/>
    </row>
    <row r="37" spans="2:7" s="555" customFormat="1" ht="13.2" customHeight="1">
      <c r="C37" s="555" t="s">
        <v>428</v>
      </c>
      <c r="D37" s="910" t="s">
        <v>460</v>
      </c>
      <c r="E37" s="911"/>
      <c r="F37" s="911"/>
      <c r="G37" s="911"/>
    </row>
    <row r="38" spans="2:7" s="555" customFormat="1" ht="13.2" customHeight="1">
      <c r="C38" s="555" t="s">
        <v>429</v>
      </c>
      <c r="D38" s="910" t="s">
        <v>461</v>
      </c>
      <c r="E38" s="911"/>
      <c r="F38" s="911"/>
      <c r="G38" s="911"/>
    </row>
    <row r="39" spans="2:7" s="555" customFormat="1" ht="12.6" customHeight="1">
      <c r="C39" s="555" t="s">
        <v>430</v>
      </c>
      <c r="D39" s="910" t="s">
        <v>462</v>
      </c>
      <c r="E39" s="911"/>
      <c r="F39" s="911"/>
      <c r="G39" s="911"/>
    </row>
    <row r="40" spans="2:7" s="555" customFormat="1" ht="12.6" customHeight="1">
      <c r="C40" s="555" t="s">
        <v>431</v>
      </c>
      <c r="D40" s="910" t="s">
        <v>463</v>
      </c>
      <c r="E40" s="911"/>
      <c r="F40" s="911"/>
      <c r="G40" s="911"/>
    </row>
    <row r="41" spans="2:7" s="555" customFormat="1">
      <c r="D41" s="910" t="s">
        <v>664</v>
      </c>
      <c r="E41" s="912"/>
      <c r="F41" s="912"/>
      <c r="G41" s="912"/>
    </row>
    <row r="42" spans="2:7" s="555" customFormat="1" ht="8.4" customHeight="1">
      <c r="D42" s="710"/>
      <c r="E42" s="714"/>
      <c r="F42" s="714"/>
      <c r="G42" s="714"/>
    </row>
    <row r="43" spans="2:7" s="558" customFormat="1" ht="15.6">
      <c r="B43" s="558" t="s">
        <v>658</v>
      </c>
      <c r="C43" s="908" t="s">
        <v>659</v>
      </c>
      <c r="D43" s="913"/>
      <c r="E43" s="913"/>
      <c r="F43" s="913"/>
      <c r="G43" s="913"/>
    </row>
    <row r="44" spans="2:7" s="890" customFormat="1" ht="84.6" customHeight="1">
      <c r="C44" s="891"/>
      <c r="D44" s="910" t="s">
        <v>660</v>
      </c>
      <c r="E44" s="912"/>
      <c r="F44" s="912"/>
      <c r="G44" s="912"/>
    </row>
    <row r="45" spans="2:7" s="558" customFormat="1" ht="15.6">
      <c r="C45" s="887"/>
      <c r="D45" s="888"/>
      <c r="E45" s="888"/>
      <c r="F45" s="888"/>
      <c r="G45" s="888"/>
    </row>
    <row r="46" spans="2:7" s="558" customFormat="1" ht="15.6">
      <c r="B46" s="558" t="s">
        <v>264</v>
      </c>
      <c r="C46" s="908" t="s">
        <v>314</v>
      </c>
      <c r="D46" s="913"/>
      <c r="E46" s="913"/>
      <c r="F46" s="913"/>
      <c r="G46" s="913"/>
    </row>
    <row r="47" spans="2:7" s="559" customFormat="1">
      <c r="C47" s="559" t="s">
        <v>356</v>
      </c>
      <c r="D47" s="914" t="s">
        <v>393</v>
      </c>
      <c r="E47" s="913"/>
      <c r="F47" s="913"/>
      <c r="G47" s="913"/>
    </row>
    <row r="48" spans="2:7" s="559" customFormat="1">
      <c r="C48" s="559" t="s">
        <v>266</v>
      </c>
      <c r="D48" s="914" t="s">
        <v>662</v>
      </c>
      <c r="E48" s="913"/>
      <c r="F48" s="913"/>
      <c r="G48" s="913"/>
    </row>
    <row r="49" spans="2:7" s="559" customFormat="1">
      <c r="D49" s="906">
        <v>300</v>
      </c>
      <c r="E49" s="907"/>
      <c r="F49" s="559" t="s">
        <v>331</v>
      </c>
    </row>
    <row r="50" spans="2:7" s="559" customFormat="1">
      <c r="D50" s="906">
        <f>+D49*12</f>
        <v>3600</v>
      </c>
      <c r="E50" s="907"/>
      <c r="F50" s="559" t="s">
        <v>323</v>
      </c>
    </row>
    <row r="51" spans="2:7" s="559" customFormat="1">
      <c r="C51" s="559" t="s">
        <v>357</v>
      </c>
      <c r="D51" s="914" t="s">
        <v>422</v>
      </c>
      <c r="E51" s="913"/>
      <c r="F51" s="913"/>
      <c r="G51" s="913"/>
    </row>
    <row r="52" spans="2:7" s="559" customFormat="1">
      <c r="D52" s="906">
        <v>600</v>
      </c>
      <c r="E52" s="907"/>
      <c r="F52" s="559" t="s">
        <v>323</v>
      </c>
    </row>
    <row r="53" spans="2:7" s="559" customFormat="1" ht="13.2" customHeight="1">
      <c r="C53" s="559" t="s">
        <v>420</v>
      </c>
      <c r="D53" s="914" t="s">
        <v>663</v>
      </c>
      <c r="E53" s="913"/>
      <c r="F53" s="913"/>
      <c r="G53" s="913"/>
    </row>
    <row r="54" spans="2:7" s="559" customFormat="1">
      <c r="D54" s="906">
        <v>200</v>
      </c>
      <c r="E54" s="907"/>
      <c r="F54" s="559" t="s">
        <v>331</v>
      </c>
    </row>
    <row r="55" spans="2:7" s="559" customFormat="1">
      <c r="D55" s="906">
        <f>+D54*12</f>
        <v>2400</v>
      </c>
      <c r="E55" s="907"/>
      <c r="F55" s="559" t="s">
        <v>323</v>
      </c>
    </row>
    <row r="56" spans="2:7" s="559" customFormat="1">
      <c r="C56" s="559" t="s">
        <v>421</v>
      </c>
      <c r="D56" s="914" t="s">
        <v>386</v>
      </c>
      <c r="E56" s="913"/>
      <c r="F56" s="913"/>
      <c r="G56" s="913"/>
    </row>
    <row r="57" spans="2:7" s="559" customFormat="1">
      <c r="D57" s="906">
        <v>521</v>
      </c>
      <c r="E57" s="907"/>
      <c r="F57" s="559" t="s">
        <v>331</v>
      </c>
    </row>
    <row r="58" spans="2:7" s="559" customFormat="1">
      <c r="D58" s="906">
        <f>+D57*12</f>
        <v>6252</v>
      </c>
      <c r="E58" s="907"/>
      <c r="F58" s="559" t="s">
        <v>323</v>
      </c>
    </row>
    <row r="59" spans="2:7" s="559" customFormat="1">
      <c r="C59" s="559" t="s">
        <v>661</v>
      </c>
      <c r="D59" s="925" t="s">
        <v>363</v>
      </c>
      <c r="E59" s="913"/>
      <c r="F59" s="913"/>
      <c r="G59" s="913"/>
    </row>
    <row r="60" spans="2:7" s="559" customFormat="1">
      <c r="D60" s="561"/>
    </row>
    <row r="61" spans="2:7" s="558" customFormat="1" ht="15.6">
      <c r="B61" s="558" t="s">
        <v>332</v>
      </c>
      <c r="C61" s="908" t="s">
        <v>315</v>
      </c>
      <c r="D61" s="913"/>
      <c r="E61" s="913"/>
      <c r="F61" s="913"/>
      <c r="G61" s="913"/>
    </row>
    <row r="62" spans="2:7" s="559" customFormat="1">
      <c r="C62" s="559" t="s">
        <v>358</v>
      </c>
      <c r="D62" s="914" t="s">
        <v>394</v>
      </c>
      <c r="E62" s="913"/>
      <c r="F62" s="913"/>
      <c r="G62" s="913"/>
    </row>
    <row r="63" spans="2:7" s="559" customFormat="1">
      <c r="C63" s="559" t="s">
        <v>359</v>
      </c>
      <c r="D63" s="914" t="s">
        <v>464</v>
      </c>
      <c r="E63" s="913"/>
      <c r="F63" s="913"/>
      <c r="G63" s="913"/>
    </row>
    <row r="64" spans="2:7" s="559" customFormat="1" ht="9.6" customHeight="1">
      <c r="D64" s="910"/>
      <c r="E64" s="912"/>
      <c r="F64" s="912"/>
      <c r="G64" s="912"/>
    </row>
    <row r="65" spans="2:7" s="559" customFormat="1"/>
    <row r="66" spans="2:7" s="558" customFormat="1" ht="15.6">
      <c r="B66" s="558" t="s">
        <v>267</v>
      </c>
      <c r="C66" s="908" t="s">
        <v>269</v>
      </c>
      <c r="D66" s="913"/>
      <c r="E66" s="913"/>
      <c r="F66" s="913"/>
      <c r="G66" s="913"/>
    </row>
    <row r="67" spans="2:7" s="555" customFormat="1" ht="37.799999999999997" customHeight="1">
      <c r="C67" s="555" t="s">
        <v>360</v>
      </c>
      <c r="D67" s="910" t="s">
        <v>448</v>
      </c>
      <c r="E67" s="911"/>
      <c r="F67" s="911"/>
      <c r="G67" s="911"/>
    </row>
    <row r="68" spans="2:7" s="559" customFormat="1"/>
    <row r="69" spans="2:7" s="558" customFormat="1" ht="15.6">
      <c r="B69" s="558" t="s">
        <v>268</v>
      </c>
      <c r="C69" s="908" t="s">
        <v>318</v>
      </c>
      <c r="D69" s="913"/>
      <c r="E69" s="913"/>
      <c r="F69" s="913"/>
      <c r="G69" s="913"/>
    </row>
    <row r="70" spans="2:7" s="559" customFormat="1">
      <c r="C70" s="559" t="s">
        <v>361</v>
      </c>
      <c r="D70" s="914" t="s">
        <v>273</v>
      </c>
      <c r="E70" s="913"/>
      <c r="F70" s="913"/>
      <c r="G70" s="913"/>
    </row>
    <row r="71" spans="2:7" s="559" customFormat="1" ht="18.600000000000001" customHeight="1"/>
    <row r="72" spans="2:7" s="558" customFormat="1" ht="15.6">
      <c r="B72" s="558" t="s">
        <v>354</v>
      </c>
      <c r="C72" s="908" t="s">
        <v>319</v>
      </c>
      <c r="D72" s="913"/>
      <c r="E72" s="913"/>
      <c r="F72" s="913"/>
      <c r="G72" s="913"/>
    </row>
    <row r="73" spans="2:7" s="555" customFormat="1" ht="24.6" customHeight="1">
      <c r="C73" s="555" t="s">
        <v>270</v>
      </c>
      <c r="D73" s="910" t="s">
        <v>395</v>
      </c>
      <c r="E73" s="911"/>
      <c r="F73" s="911"/>
      <c r="G73" s="911"/>
    </row>
    <row r="74" spans="2:7" s="559" customFormat="1"/>
    <row r="75" spans="2:7" s="558" customFormat="1" ht="15.6">
      <c r="B75" s="558" t="s">
        <v>333</v>
      </c>
      <c r="C75" s="908" t="s">
        <v>325</v>
      </c>
      <c r="D75" s="913"/>
      <c r="E75" s="913"/>
      <c r="F75" s="913"/>
      <c r="G75" s="913"/>
    </row>
    <row r="76" spans="2:7" s="559" customFormat="1">
      <c r="C76" s="559" t="s">
        <v>271</v>
      </c>
      <c r="D76" s="914" t="s">
        <v>465</v>
      </c>
      <c r="E76" s="913"/>
      <c r="F76" s="913"/>
      <c r="G76" s="913"/>
    </row>
    <row r="77" spans="2:7" s="559" customFormat="1"/>
    <row r="78" spans="2:7" s="556" customFormat="1" ht="15.6">
      <c r="B78" s="556" t="s">
        <v>355</v>
      </c>
      <c r="C78" s="927" t="s">
        <v>316</v>
      </c>
      <c r="D78" s="911"/>
      <c r="E78" s="911"/>
      <c r="F78" s="911"/>
      <c r="G78" s="911"/>
    </row>
    <row r="79" spans="2:7" s="555" customFormat="1" ht="14.4" customHeight="1">
      <c r="C79" s="555" t="s">
        <v>274</v>
      </c>
      <c r="D79" s="910" t="s">
        <v>410</v>
      </c>
      <c r="E79" s="911"/>
      <c r="F79" s="911"/>
      <c r="G79" s="911"/>
    </row>
    <row r="80" spans="2:7" s="555" customFormat="1" ht="14.4" customHeight="1">
      <c r="C80" s="555" t="s">
        <v>362</v>
      </c>
      <c r="D80" s="910" t="s">
        <v>669</v>
      </c>
      <c r="E80" s="911"/>
      <c r="F80" s="911"/>
      <c r="G80" s="911"/>
    </row>
    <row r="81" spans="2:7" s="555" customFormat="1" ht="27.6" customHeight="1">
      <c r="C81" s="555" t="s">
        <v>409</v>
      </c>
      <c r="D81" s="910" t="s">
        <v>411</v>
      </c>
      <c r="E81" s="912"/>
      <c r="F81" s="912"/>
      <c r="G81" s="912"/>
    </row>
    <row r="82" spans="2:7" s="559" customFormat="1"/>
    <row r="83" spans="2:7" s="557" customFormat="1" ht="47.4" customHeight="1">
      <c r="B83" s="556" t="s">
        <v>275</v>
      </c>
      <c r="C83" s="927" t="s">
        <v>453</v>
      </c>
      <c r="D83" s="911"/>
      <c r="E83" s="911"/>
      <c r="F83" s="911"/>
      <c r="G83" s="911"/>
    </row>
    <row r="84" spans="2:7" s="559" customFormat="1"/>
    <row r="88" spans="2:7" s="643" customFormat="1" ht="15.6">
      <c r="B88" s="928" t="s">
        <v>399</v>
      </c>
      <c r="C88" s="929"/>
      <c r="D88" s="929"/>
      <c r="E88" s="929"/>
      <c r="F88" s="929"/>
      <c r="G88" s="929"/>
    </row>
    <row r="89" spans="2:7" s="643" customFormat="1" ht="15.6">
      <c r="B89" s="644"/>
      <c r="C89" s="645"/>
      <c r="D89" s="645"/>
      <c r="E89" s="645"/>
      <c r="F89" s="645"/>
      <c r="G89" s="645"/>
    </row>
    <row r="90" spans="2:7" s="643" customFormat="1" ht="15.6">
      <c r="B90" s="904" t="s">
        <v>400</v>
      </c>
      <c r="C90" s="905"/>
      <c r="D90" s="905"/>
      <c r="E90" s="905"/>
      <c r="F90" s="905"/>
      <c r="G90" s="905"/>
    </row>
    <row r="91" spans="2:7" s="646" customFormat="1">
      <c r="B91" s="646" t="s">
        <v>386</v>
      </c>
    </row>
    <row r="92" spans="2:7" s="646" customFormat="1">
      <c r="B92" s="646" t="s">
        <v>331</v>
      </c>
      <c r="G92" s="647">
        <v>521</v>
      </c>
    </row>
    <row r="93" spans="2:7" s="646" customFormat="1">
      <c r="B93" s="646" t="s">
        <v>323</v>
      </c>
      <c r="G93" s="647">
        <f>+G92*12</f>
        <v>6252</v>
      </c>
    </row>
    <row r="94" spans="2:7" s="646" customFormat="1"/>
    <row r="95" spans="2:7" s="643" customFormat="1" ht="15.6">
      <c r="B95" s="904" t="s">
        <v>401</v>
      </c>
      <c r="C95" s="905"/>
      <c r="D95" s="905"/>
      <c r="E95" s="905"/>
      <c r="F95" s="905"/>
      <c r="G95" s="905"/>
    </row>
    <row r="96" spans="2:7" s="646" customFormat="1">
      <c r="B96" s="646" t="s">
        <v>323</v>
      </c>
      <c r="G96" s="647">
        <v>11830</v>
      </c>
    </row>
    <row r="97" spans="2:7" s="646" customFormat="1"/>
    <row r="98" spans="2:7" s="643" customFormat="1" ht="15.6">
      <c r="B98" s="904" t="s">
        <v>402</v>
      </c>
      <c r="C98" s="905"/>
      <c r="D98" s="905"/>
      <c r="E98" s="905"/>
      <c r="F98" s="905"/>
      <c r="G98" s="905"/>
    </row>
    <row r="99" spans="2:7" s="646" customFormat="1">
      <c r="B99" s="646" t="s">
        <v>323</v>
      </c>
      <c r="G99" s="647">
        <v>12520</v>
      </c>
    </row>
    <row r="100" spans="2:7" s="646" customFormat="1"/>
    <row r="101" spans="2:7" s="643" customFormat="1" ht="15.6">
      <c r="B101" s="904" t="s">
        <v>423</v>
      </c>
      <c r="C101" s="905"/>
      <c r="D101" s="905"/>
      <c r="E101" s="905"/>
      <c r="F101" s="905"/>
      <c r="G101" s="905"/>
    </row>
    <row r="102" spans="2:7" s="646" customFormat="1">
      <c r="B102" s="646" t="s">
        <v>419</v>
      </c>
    </row>
    <row r="103" spans="2:7" s="646" customFormat="1">
      <c r="B103" s="646" t="s">
        <v>331</v>
      </c>
      <c r="G103" s="647">
        <v>300</v>
      </c>
    </row>
    <row r="104" spans="2:7" s="646" customFormat="1">
      <c r="B104" s="646" t="s">
        <v>323</v>
      </c>
      <c r="G104" s="647">
        <f>+G103*12</f>
        <v>3600</v>
      </c>
    </row>
    <row r="106" spans="2:7" s="643" customFormat="1" ht="15.6">
      <c r="B106" s="904" t="s">
        <v>424</v>
      </c>
      <c r="C106" s="905"/>
      <c r="D106" s="905"/>
      <c r="E106" s="905"/>
      <c r="F106" s="905"/>
      <c r="G106" s="905"/>
    </row>
    <row r="107" spans="2:7" s="646" customFormat="1">
      <c r="B107" s="646" t="s">
        <v>425</v>
      </c>
    </row>
    <row r="108" spans="2:7" s="646" customFormat="1">
      <c r="B108" s="646" t="s">
        <v>323</v>
      </c>
      <c r="G108" s="647">
        <v>600</v>
      </c>
    </row>
  </sheetData>
  <sheetProtection selectLockedCells="1" selectUnlockedCells="1"/>
  <mergeCells count="70">
    <mergeCell ref="B98:G98"/>
    <mergeCell ref="D79:G79"/>
    <mergeCell ref="E30:G30"/>
    <mergeCell ref="C78:G78"/>
    <mergeCell ref="C83:G83"/>
    <mergeCell ref="B88:G88"/>
    <mergeCell ref="D76:G76"/>
    <mergeCell ref="D80:G80"/>
    <mergeCell ref="D81:G81"/>
    <mergeCell ref="C72:G72"/>
    <mergeCell ref="C75:G75"/>
    <mergeCell ref="D70:G70"/>
    <mergeCell ref="D73:G73"/>
    <mergeCell ref="D58:E58"/>
    <mergeCell ref="D47:G47"/>
    <mergeCell ref="D56:G56"/>
    <mergeCell ref="D59:G59"/>
    <mergeCell ref="B90:G90"/>
    <mergeCell ref="B95:G95"/>
    <mergeCell ref="C18:G18"/>
    <mergeCell ref="D31:G31"/>
    <mergeCell ref="D32:G32"/>
    <mergeCell ref="D33:G33"/>
    <mergeCell ref="E24:G24"/>
    <mergeCell ref="D25:G25"/>
    <mergeCell ref="C43:G43"/>
    <mergeCell ref="D44:G44"/>
    <mergeCell ref="D53:G53"/>
    <mergeCell ref="D54:E54"/>
    <mergeCell ref="D55:E55"/>
    <mergeCell ref="C4:G4"/>
    <mergeCell ref="B101:G101"/>
    <mergeCell ref="D50:E50"/>
    <mergeCell ref="D51:G51"/>
    <mergeCell ref="D52:E52"/>
    <mergeCell ref="D64:G64"/>
    <mergeCell ref="E21:G21"/>
    <mergeCell ref="E22:G22"/>
    <mergeCell ref="E23:G23"/>
    <mergeCell ref="D20:G20"/>
    <mergeCell ref="E26:G26"/>
    <mergeCell ref="E27:G27"/>
    <mergeCell ref="E28:G28"/>
    <mergeCell ref="E29:G29"/>
    <mergeCell ref="D57:E57"/>
    <mergeCell ref="D48:G48"/>
    <mergeCell ref="B5:G5"/>
    <mergeCell ref="B9:G9"/>
    <mergeCell ref="B6:G6"/>
    <mergeCell ref="B12:G12"/>
    <mergeCell ref="B16:G16"/>
    <mergeCell ref="B15:G15"/>
    <mergeCell ref="B11:G11"/>
    <mergeCell ref="B8:G8"/>
    <mergeCell ref="B106:G106"/>
    <mergeCell ref="D49:E49"/>
    <mergeCell ref="C35:G35"/>
    <mergeCell ref="D36:G36"/>
    <mergeCell ref="D39:G39"/>
    <mergeCell ref="D40:G40"/>
    <mergeCell ref="D37:G37"/>
    <mergeCell ref="D38:G38"/>
    <mergeCell ref="D41:G41"/>
    <mergeCell ref="C46:G46"/>
    <mergeCell ref="C61:G61"/>
    <mergeCell ref="C66:G66"/>
    <mergeCell ref="C69:G69"/>
    <mergeCell ref="D62:G62"/>
    <mergeCell ref="D63:G63"/>
    <mergeCell ref="D67:G67"/>
  </mergeCells>
  <phoneticPr fontId="3" type="noConversion"/>
  <dataValidations disablePrompts="1" count="1">
    <dataValidation type="list" showInputMessage="1" showErrorMessage="1" sqref="B14" xr:uid="{00000000-0002-0000-0000-000000000000}">
      <formula1>$B$591:$B$594</formula1>
    </dataValidation>
  </dataValidations>
  <pageMargins left="0.5" right="0.2" top="0.2" bottom="0.3" header="0.1" footer="0.1"/>
  <pageSetup scale="87" fitToHeight="3" orientation="portrait" r:id="rId1"/>
  <headerFooter alignWithMargins="0">
    <oddFooter>&amp;L&amp;F, &amp;A</oddFooter>
  </headerFooter>
  <rowBreaks count="1" manualBreakCount="1">
    <brk id="44"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38"/>
  <sheetViews>
    <sheetView view="pageBreakPreview" zoomScaleNormal="100" zoomScaleSheetLayoutView="100" workbookViewId="0">
      <pane ySplit="8" topLeftCell="A9" activePane="bottomLeft" state="frozen"/>
      <selection pane="bottomLeft" activeCell="C15" sqref="C15:F15"/>
    </sheetView>
  </sheetViews>
  <sheetFormatPr defaultColWidth="8.88671875" defaultRowHeight="13.2"/>
  <cols>
    <col min="1" max="2" width="2.6640625" style="458" customWidth="1"/>
    <col min="3" max="3" width="36.6640625" style="458" customWidth="1"/>
    <col min="4" max="4" width="3.44140625" style="458" customWidth="1"/>
    <col min="5" max="5" width="24.6640625" style="458" customWidth="1"/>
    <col min="6" max="6" width="28.6640625" style="399" customWidth="1"/>
    <col min="7" max="7" width="2.44140625" style="398" customWidth="1"/>
    <col min="8" max="8" width="3.5546875" style="399" customWidth="1"/>
    <col min="9" max="16384" width="8.88671875" style="399"/>
  </cols>
  <sheetData>
    <row r="1" spans="1:9" ht="6" customHeight="1">
      <c r="A1" s="397"/>
      <c r="B1" s="397"/>
      <c r="C1" s="397"/>
      <c r="D1" s="397"/>
      <c r="E1" s="397"/>
      <c r="F1" s="398"/>
      <c r="H1" s="398"/>
      <c r="I1" s="398"/>
    </row>
    <row r="2" spans="1:9" s="402" customFormat="1" ht="23.25" customHeight="1">
      <c r="A2" s="400"/>
      <c r="B2" s="400"/>
      <c r="C2" s="1014" t="str">
        <f>+'A. Instructions'!B6</f>
        <v>Parish Name, City</v>
      </c>
      <c r="D2" s="1015"/>
      <c r="F2" s="761"/>
      <c r="G2" s="401"/>
      <c r="H2" s="401"/>
    </row>
    <row r="3" spans="1:9" s="402" customFormat="1" ht="16.8" hidden="1" customHeight="1">
      <c r="A3" s="400"/>
      <c r="B3" s="400"/>
      <c r="C3" s="1016"/>
      <c r="D3" s="1016"/>
      <c r="E3" s="761"/>
      <c r="F3" s="761"/>
      <c r="G3" s="401"/>
      <c r="H3" s="401"/>
    </row>
    <row r="4" spans="1:9" s="406" customFormat="1" ht="15.6" hidden="1" customHeight="1">
      <c r="A4" s="403"/>
      <c r="B4" s="403"/>
      <c r="C4" s="404"/>
      <c r="D4" s="404"/>
      <c r="E4" s="403"/>
      <c r="F4" s="405"/>
      <c r="G4" s="405"/>
      <c r="H4" s="405"/>
    </row>
    <row r="5" spans="1:9" ht="19.2" hidden="1" customHeight="1">
      <c r="A5" s="397"/>
      <c r="B5" s="397"/>
      <c r="C5" s="1017" t="s">
        <v>379</v>
      </c>
      <c r="D5" s="1017"/>
      <c r="E5" s="1018"/>
      <c r="F5" s="1018"/>
      <c r="H5" s="398"/>
    </row>
    <row r="6" spans="1:9" ht="13.2" hidden="1" customHeight="1">
      <c r="A6" s="397"/>
      <c r="B6" s="397"/>
      <c r="C6" s="407"/>
      <c r="D6" s="407"/>
      <c r="E6" s="407"/>
      <c r="F6" s="407"/>
      <c r="H6" s="398"/>
    </row>
    <row r="7" spans="1:9" ht="20.399999999999999" hidden="1" customHeight="1">
      <c r="A7" s="397"/>
      <c r="B7" s="397"/>
      <c r="C7" s="408"/>
      <c r="D7" s="409"/>
      <c r="E7" s="410"/>
      <c r="F7" s="410"/>
      <c r="H7" s="398"/>
    </row>
    <row r="8" spans="1:9" s="709" customFormat="1" ht="24" customHeight="1">
      <c r="A8" s="763"/>
      <c r="B8" s="763"/>
      <c r="C8" s="762" t="s">
        <v>470</v>
      </c>
      <c r="D8" s="764"/>
      <c r="E8" s="765"/>
      <c r="F8" s="766"/>
    </row>
    <row r="9" spans="1:9" s="398" customFormat="1" ht="10.5" customHeight="1">
      <c r="A9" s="397"/>
      <c r="B9" s="397"/>
      <c r="C9" s="411"/>
      <c r="D9" s="411"/>
      <c r="E9" s="412"/>
      <c r="F9" s="413"/>
    </row>
    <row r="10" spans="1:9" ht="12.6" hidden="1" customHeight="1">
      <c r="A10" s="397"/>
      <c r="B10" s="397"/>
      <c r="C10" s="414"/>
      <c r="D10" s="414"/>
      <c r="E10" s="415"/>
      <c r="F10" s="416"/>
      <c r="H10" s="398"/>
    </row>
    <row r="11" spans="1:9" s="423" customFormat="1" ht="20.25" customHeight="1">
      <c r="A11" s="417"/>
      <c r="B11" s="417"/>
      <c r="C11" s="418" t="s">
        <v>258</v>
      </c>
      <c r="D11" s="419"/>
      <c r="E11" s="420">
        <f>+'I. Summary'!L62</f>
        <v>0</v>
      </c>
      <c r="F11" s="421"/>
      <c r="G11" s="422"/>
      <c r="H11" s="422"/>
    </row>
    <row r="12" spans="1:9" s="423" customFormat="1" ht="20.25" customHeight="1">
      <c r="A12" s="417"/>
      <c r="B12" s="417"/>
      <c r="C12" s="418" t="s">
        <v>259</v>
      </c>
      <c r="D12" s="419"/>
      <c r="E12" s="420">
        <f>+'I. Summary'!L85</f>
        <v>0</v>
      </c>
      <c r="F12" s="421"/>
      <c r="G12" s="422"/>
      <c r="H12" s="422"/>
    </row>
    <row r="13" spans="1:9" ht="5.25" customHeight="1">
      <c r="A13" s="397"/>
      <c r="B13" s="397"/>
      <c r="C13" s="397"/>
      <c r="D13" s="397"/>
      <c r="E13" s="397"/>
      <c r="F13" s="398"/>
      <c r="H13" s="398"/>
    </row>
    <row r="14" spans="1:9" ht="36" customHeight="1">
      <c r="A14" s="397"/>
      <c r="B14" s="397"/>
      <c r="C14" s="1019" t="s">
        <v>260</v>
      </c>
      <c r="D14" s="1019"/>
      <c r="E14" s="1019"/>
      <c r="F14" s="1020"/>
      <c r="H14" s="398"/>
    </row>
    <row r="15" spans="1:9" s="426" customFormat="1" ht="63.6" customHeight="1">
      <c r="A15" s="424"/>
      <c r="B15" s="424"/>
      <c r="C15" s="1023" t="s">
        <v>229</v>
      </c>
      <c r="D15" s="1024"/>
      <c r="E15" s="1025"/>
      <c r="F15" s="1026"/>
      <c r="G15" s="425"/>
      <c r="H15" s="425"/>
    </row>
    <row r="16" spans="1:9" ht="9" customHeight="1" thickBot="1">
      <c r="A16" s="397"/>
      <c r="B16" s="397"/>
      <c r="C16" s="427"/>
      <c r="D16" s="427"/>
      <c r="E16" s="397"/>
      <c r="F16" s="398"/>
      <c r="H16" s="398"/>
    </row>
    <row r="17" spans="1:8" s="432" customFormat="1" ht="66" customHeight="1">
      <c r="A17" s="428"/>
      <c r="B17" s="428"/>
      <c r="C17" s="429" t="s">
        <v>321</v>
      </c>
      <c r="D17" s="430"/>
      <c r="E17" s="1027" t="s">
        <v>471</v>
      </c>
      <c r="F17" s="1028"/>
      <c r="G17" s="431"/>
      <c r="H17" s="431"/>
    </row>
    <row r="18" spans="1:8" s="426" customFormat="1" ht="13.8">
      <c r="A18" s="424"/>
      <c r="B18" s="424"/>
      <c r="C18" s="433" t="s">
        <v>374</v>
      </c>
      <c r="D18" s="434"/>
      <c r="E18" s="435"/>
      <c r="F18" s="436"/>
      <c r="G18" s="425"/>
      <c r="H18" s="425"/>
    </row>
    <row r="19" spans="1:8" s="426" customFormat="1" ht="13.8">
      <c r="A19" s="424"/>
      <c r="B19" s="424"/>
      <c r="C19" s="433" t="s">
        <v>376</v>
      </c>
      <c r="D19" s="434"/>
      <c r="E19" s="435"/>
      <c r="F19" s="437"/>
      <c r="G19" s="425"/>
      <c r="H19" s="425"/>
    </row>
    <row r="20" spans="1:8" s="426" customFormat="1" ht="13.8">
      <c r="A20" s="424"/>
      <c r="B20" s="424"/>
      <c r="C20" s="433" t="s">
        <v>374</v>
      </c>
      <c r="D20" s="438"/>
      <c r="E20" s="439"/>
      <c r="F20" s="436"/>
      <c r="G20" s="425"/>
      <c r="H20" s="425"/>
    </row>
    <row r="21" spans="1:8" s="426" customFormat="1" ht="13.8">
      <c r="A21" s="424"/>
      <c r="B21" s="424"/>
      <c r="C21" s="433" t="s">
        <v>377</v>
      </c>
      <c r="D21" s="440"/>
      <c r="E21" s="438" t="s">
        <v>375</v>
      </c>
      <c r="F21" s="441"/>
      <c r="G21" s="425"/>
      <c r="H21" s="425"/>
    </row>
    <row r="22" spans="1:8" s="426" customFormat="1" ht="14.4" thickBot="1">
      <c r="A22" s="424"/>
      <c r="B22" s="424"/>
      <c r="C22" s="442"/>
      <c r="D22" s="443"/>
      <c r="E22" s="444"/>
      <c r="F22" s="445"/>
      <c r="G22" s="425"/>
      <c r="H22" s="425"/>
    </row>
    <row r="23" spans="1:8" s="426" customFormat="1" ht="6.75" customHeight="1" thickBot="1"/>
    <row r="24" spans="1:8" s="432" customFormat="1" ht="69.599999999999994" customHeight="1">
      <c r="A24" s="428"/>
      <c r="B24" s="428"/>
      <c r="C24" s="429" t="s">
        <v>373</v>
      </c>
      <c r="D24" s="430"/>
      <c r="E24" s="1027" t="s">
        <v>472</v>
      </c>
      <c r="F24" s="1028"/>
      <c r="G24" s="431"/>
      <c r="H24" s="431"/>
    </row>
    <row r="25" spans="1:8" s="426" customFormat="1" ht="13.8">
      <c r="A25" s="424"/>
      <c r="B25" s="424"/>
      <c r="C25" s="433" t="s">
        <v>374</v>
      </c>
      <c r="D25" s="434"/>
      <c r="E25" s="435"/>
      <c r="F25" s="436"/>
      <c r="G25" s="425"/>
      <c r="H25" s="425"/>
    </row>
    <row r="26" spans="1:8" s="426" customFormat="1" ht="13.8">
      <c r="A26" s="424"/>
      <c r="B26" s="424"/>
      <c r="C26" s="446" t="s">
        <v>376</v>
      </c>
      <c r="D26" s="434"/>
      <c r="E26" s="435"/>
      <c r="F26" s="437"/>
      <c r="G26" s="425"/>
      <c r="H26" s="425"/>
    </row>
    <row r="27" spans="1:8" s="426" customFormat="1" ht="13.8">
      <c r="A27" s="424"/>
      <c r="B27" s="424"/>
      <c r="C27" s="446" t="s">
        <v>374</v>
      </c>
      <c r="D27" s="438"/>
      <c r="E27" s="439"/>
      <c r="F27" s="436"/>
      <c r="G27" s="425"/>
      <c r="H27" s="425"/>
    </row>
    <row r="28" spans="1:8" s="426" customFormat="1" ht="13.8">
      <c r="A28" s="424"/>
      <c r="B28" s="424"/>
      <c r="C28" s="446" t="s">
        <v>378</v>
      </c>
      <c r="D28" s="440"/>
      <c r="E28" s="447" t="s">
        <v>375</v>
      </c>
      <c r="F28" s="441"/>
      <c r="G28" s="425"/>
      <c r="H28" s="425"/>
    </row>
    <row r="29" spans="1:8" s="426" customFormat="1" ht="15.6" thickBot="1">
      <c r="A29" s="424"/>
      <c r="B29" s="424"/>
      <c r="C29" s="448"/>
      <c r="D29" s="449"/>
      <c r="E29" s="450"/>
      <c r="F29" s="445"/>
      <c r="G29" s="425"/>
      <c r="H29" s="425"/>
    </row>
    <row r="30" spans="1:8" s="451" customFormat="1" ht="6.75" customHeight="1"/>
    <row r="31" spans="1:8" s="454" customFormat="1" ht="75.599999999999994" customHeight="1">
      <c r="A31" s="452"/>
      <c r="B31" s="452"/>
      <c r="C31" s="1021" t="s">
        <v>473</v>
      </c>
      <c r="D31" s="1021"/>
      <c r="E31" s="1022"/>
      <c r="F31" s="1022"/>
      <c r="G31" s="453"/>
      <c r="H31" s="453"/>
    </row>
    <row r="32" spans="1:8" s="457" customFormat="1">
      <c r="A32" s="455"/>
      <c r="B32" s="455"/>
      <c r="C32" s="455"/>
      <c r="D32" s="455"/>
      <c r="E32" s="455"/>
      <c r="F32" s="456"/>
      <c r="G32" s="456"/>
      <c r="H32" s="456"/>
    </row>
    <row r="33" spans="1:8">
      <c r="A33" s="397"/>
      <c r="B33" s="397"/>
      <c r="C33" s="397"/>
      <c r="D33" s="397"/>
      <c r="E33" s="397"/>
      <c r="F33" s="398"/>
      <c r="H33" s="398"/>
    </row>
    <row r="34" spans="1:8">
      <c r="H34" s="398"/>
    </row>
    <row r="35" spans="1:8">
      <c r="H35" s="398"/>
    </row>
    <row r="36" spans="1:8">
      <c r="H36" s="398"/>
    </row>
    <row r="37" spans="1:8">
      <c r="H37" s="398"/>
    </row>
    <row r="38" spans="1:8">
      <c r="H38" s="398"/>
    </row>
  </sheetData>
  <mergeCells count="7">
    <mergeCell ref="C2:D3"/>
    <mergeCell ref="C5:F5"/>
    <mergeCell ref="C14:F14"/>
    <mergeCell ref="C31:F31"/>
    <mergeCell ref="C15:F15"/>
    <mergeCell ref="E24:F24"/>
    <mergeCell ref="E17:F17"/>
  </mergeCells>
  <phoneticPr fontId="3" type="noConversion"/>
  <pageMargins left="0.25" right="0.25" top="0.25" bottom="0.75" header="0.5" footer="0.25"/>
  <pageSetup orientation="portrait" r:id="rId1"/>
  <headerFooter alignWithMargins="0">
    <oddFooter>&amp;L&amp;F&amp;C&amp;A&amp;RPage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5"/>
  <sheetViews>
    <sheetView view="pageBreakPreview" zoomScale="110" zoomScaleNormal="100" zoomScaleSheetLayoutView="110" workbookViewId="0">
      <pane ySplit="4" topLeftCell="A5" activePane="bottomLeft" state="frozen"/>
      <selection pane="bottomLeft" activeCell="F7" sqref="F7"/>
    </sheetView>
  </sheetViews>
  <sheetFormatPr defaultRowHeight="13.2"/>
  <cols>
    <col min="1" max="1" width="2.109375" style="325" customWidth="1"/>
    <col min="2" max="2" width="22.88671875" style="325" customWidth="1"/>
    <col min="3" max="3" width="18.21875" style="325" customWidth="1"/>
    <col min="4" max="4" width="16.21875" style="325" customWidth="1"/>
    <col min="5" max="5" width="3.21875" style="325" customWidth="1"/>
    <col min="6" max="6" width="16" style="325" customWidth="1"/>
    <col min="7" max="7" width="15" style="325" customWidth="1"/>
    <col min="8" max="8" width="2.44140625" style="325" customWidth="1"/>
    <col min="9" max="9" width="2.21875" style="325" customWidth="1"/>
    <col min="10" max="10" width="12.5546875" style="325" customWidth="1"/>
    <col min="11" max="11" width="8.88671875" style="325"/>
    <col min="12" max="12" width="3.5546875" style="325" customWidth="1"/>
    <col min="13" max="13" width="10" style="325" bestFit="1" customWidth="1"/>
    <col min="14" max="16384" width="8.88671875" style="325"/>
  </cols>
  <sheetData>
    <row r="1" spans="1:10" ht="9" customHeight="1">
      <c r="A1" s="718"/>
      <c r="B1" s="718"/>
      <c r="C1" s="719"/>
      <c r="D1" s="720"/>
      <c r="E1" s="720"/>
      <c r="F1" s="719"/>
      <c r="G1" s="716"/>
      <c r="H1" s="716"/>
      <c r="I1" s="716"/>
      <c r="J1" s="716"/>
    </row>
    <row r="2" spans="1:10" s="648" customFormat="1" ht="18" customHeight="1">
      <c r="A2" s="721"/>
      <c r="B2" s="722" t="str">
        <f>+'A. Instructions'!B6:G6</f>
        <v>Parish Name, City</v>
      </c>
      <c r="C2" s="722"/>
      <c r="D2" s="721"/>
      <c r="E2" s="721"/>
      <c r="F2" s="721"/>
      <c r="G2" s="723" t="str">
        <f>+'C. Clergy &amp; Religious Salaries'!L2</f>
        <v>Operating Expense Budget Worksheet</v>
      </c>
      <c r="H2" s="650"/>
    </row>
    <row r="3" spans="1:10" s="648" customFormat="1" ht="18" customHeight="1">
      <c r="A3" s="721"/>
      <c r="B3" s="459" t="s">
        <v>426</v>
      </c>
      <c r="C3" s="721"/>
      <c r="D3" s="651"/>
      <c r="E3" s="651"/>
      <c r="F3" s="652"/>
      <c r="G3" s="715" t="str">
        <f>+'B. Trial Balance'!O4</f>
        <v>2022-23</v>
      </c>
      <c r="H3" s="652"/>
      <c r="I3" s="652"/>
    </row>
    <row r="4" spans="1:10" s="648" customFormat="1" ht="18" customHeight="1">
      <c r="A4" s="721"/>
      <c r="B4" s="721"/>
      <c r="C4" s="721"/>
      <c r="D4" s="651"/>
      <c r="E4" s="651"/>
      <c r="F4" s="652"/>
      <c r="G4" s="652"/>
      <c r="H4" s="652"/>
      <c r="I4" s="652"/>
      <c r="J4" s="653"/>
    </row>
    <row r="5" spans="1:10" ht="13.8" customHeight="1">
      <c r="A5" s="718"/>
      <c r="B5" s="718"/>
      <c r="C5" s="718"/>
      <c r="D5" s="718"/>
      <c r="E5" s="718"/>
      <c r="F5" s="718"/>
      <c r="G5" s="718"/>
      <c r="H5" s="718"/>
    </row>
    <row r="6" spans="1:10" s="717" customFormat="1" ht="15.6">
      <c r="A6" s="724"/>
      <c r="B6" s="725" t="s">
        <v>671</v>
      </c>
      <c r="C6" s="726"/>
      <c r="D6" s="726"/>
      <c r="E6" s="726"/>
      <c r="F6" s="892">
        <f>+'B. Trial Balance'!M41</f>
        <v>0</v>
      </c>
      <c r="G6" s="727" t="s">
        <v>432</v>
      </c>
      <c r="H6" s="724"/>
    </row>
    <row r="7" spans="1:10" s="717" customFormat="1" ht="15.6">
      <c r="A7" s="724"/>
      <c r="B7" s="725" t="s">
        <v>474</v>
      </c>
      <c r="C7" s="726"/>
      <c r="D7" s="726"/>
      <c r="E7" s="726"/>
      <c r="F7" s="737">
        <v>0</v>
      </c>
      <c r="G7" s="727" t="s">
        <v>432</v>
      </c>
      <c r="H7" s="724"/>
    </row>
    <row r="8" spans="1:10" ht="13.8">
      <c r="A8" s="718"/>
      <c r="B8" s="727" t="s">
        <v>433</v>
      </c>
      <c r="C8" s="727"/>
      <c r="D8" s="727"/>
      <c r="E8" s="727"/>
      <c r="F8" s="728">
        <f>+F6-F7</f>
        <v>0</v>
      </c>
      <c r="G8" s="727"/>
      <c r="H8" s="718"/>
    </row>
    <row r="9" spans="1:10" ht="13.8">
      <c r="A9" s="718"/>
      <c r="B9" s="727" t="s">
        <v>434</v>
      </c>
      <c r="C9" s="727"/>
      <c r="D9" s="727"/>
      <c r="E9" s="727"/>
      <c r="F9" s="729">
        <f>LOOKUP(F8,B15:B23,D15:D23)</f>
        <v>0.08</v>
      </c>
      <c r="G9" s="727"/>
      <c r="H9" s="718"/>
    </row>
    <row r="10" spans="1:10" ht="16.8">
      <c r="A10" s="718"/>
      <c r="B10" s="760" t="s">
        <v>657</v>
      </c>
      <c r="C10" s="730"/>
      <c r="D10" s="730"/>
      <c r="E10" s="731"/>
      <c r="F10" s="732">
        <f>+F8*F9</f>
        <v>0</v>
      </c>
      <c r="G10" s="731"/>
      <c r="H10" s="718"/>
    </row>
    <row r="11" spans="1:10">
      <c r="A11" s="718"/>
      <c r="B11" s="718"/>
      <c r="C11" s="718"/>
      <c r="D11" s="718"/>
      <c r="E11" s="718"/>
      <c r="F11" s="718"/>
      <c r="G11" s="718"/>
      <c r="H11" s="718"/>
    </row>
    <row r="12" spans="1:10" ht="13.8">
      <c r="A12" s="718"/>
      <c r="B12" s="733"/>
      <c r="C12" s="733"/>
      <c r="D12" s="733"/>
      <c r="E12" s="733"/>
      <c r="F12" s="727"/>
      <c r="G12" s="727"/>
      <c r="H12" s="718"/>
    </row>
    <row r="13" spans="1:10" ht="13.8">
      <c r="A13" s="718"/>
      <c r="B13" s="733"/>
      <c r="C13" s="733"/>
      <c r="D13" s="733"/>
      <c r="E13" s="733"/>
      <c r="F13" s="727"/>
      <c r="G13" s="727"/>
      <c r="H13" s="718"/>
    </row>
    <row r="14" spans="1:10" ht="13.8">
      <c r="A14" s="718"/>
      <c r="B14" s="734" t="s">
        <v>435</v>
      </c>
      <c r="C14" s="734" t="s">
        <v>436</v>
      </c>
      <c r="D14" s="734" t="s">
        <v>434</v>
      </c>
      <c r="E14" s="734"/>
      <c r="F14" s="727"/>
      <c r="G14" s="727"/>
      <c r="H14" s="718"/>
    </row>
    <row r="15" spans="1:10" ht="13.8">
      <c r="A15" s="718"/>
      <c r="B15" s="735">
        <v>0</v>
      </c>
      <c r="C15" s="735">
        <v>19999.990000000002</v>
      </c>
      <c r="D15" s="736">
        <v>0.08</v>
      </c>
      <c r="E15" s="736"/>
      <c r="F15" s="727"/>
      <c r="G15" s="727"/>
      <c r="H15" s="718"/>
    </row>
    <row r="16" spans="1:10" ht="13.8">
      <c r="A16" s="718"/>
      <c r="B16" s="735">
        <v>20000</v>
      </c>
      <c r="C16" s="735">
        <v>29999.99</v>
      </c>
      <c r="D16" s="736">
        <v>0.1</v>
      </c>
      <c r="E16" s="736"/>
      <c r="F16" s="727"/>
      <c r="G16" s="727"/>
      <c r="H16" s="718"/>
    </row>
    <row r="17" spans="1:8" ht="13.8">
      <c r="A17" s="718"/>
      <c r="B17" s="735">
        <v>30000</v>
      </c>
      <c r="C17" s="735">
        <v>39999.99</v>
      </c>
      <c r="D17" s="736">
        <v>0.12</v>
      </c>
      <c r="E17" s="736"/>
      <c r="F17" s="727"/>
      <c r="G17" s="727"/>
      <c r="H17" s="718"/>
    </row>
    <row r="18" spans="1:8" ht="13.8">
      <c r="A18" s="718"/>
      <c r="B18" s="735">
        <v>40000</v>
      </c>
      <c r="C18" s="735">
        <v>59999.99</v>
      </c>
      <c r="D18" s="736">
        <v>0.13</v>
      </c>
      <c r="E18" s="736"/>
      <c r="F18" s="727"/>
      <c r="G18" s="727"/>
      <c r="H18" s="718"/>
    </row>
    <row r="19" spans="1:8" ht="13.8">
      <c r="A19" s="718"/>
      <c r="B19" s="735">
        <v>60000</v>
      </c>
      <c r="C19" s="735">
        <v>79999.990000000005</v>
      </c>
      <c r="D19" s="736">
        <v>0.14000000000000001</v>
      </c>
      <c r="E19" s="736"/>
      <c r="F19" s="727"/>
      <c r="G19" s="727"/>
      <c r="H19" s="718"/>
    </row>
    <row r="20" spans="1:8" ht="13.8">
      <c r="A20" s="718"/>
      <c r="B20" s="735">
        <v>80000</v>
      </c>
      <c r="C20" s="735">
        <v>99999.99</v>
      </c>
      <c r="D20" s="736">
        <v>0.15</v>
      </c>
      <c r="E20" s="736"/>
      <c r="F20" s="718"/>
      <c r="G20" s="718"/>
      <c r="H20" s="718"/>
    </row>
    <row r="21" spans="1:8" ht="13.8">
      <c r="A21" s="718"/>
      <c r="B21" s="735">
        <v>100000</v>
      </c>
      <c r="C21" s="735">
        <v>149999.99</v>
      </c>
      <c r="D21" s="736">
        <v>0.16</v>
      </c>
      <c r="E21" s="736"/>
      <c r="F21" s="718"/>
      <c r="G21" s="718"/>
      <c r="H21" s="718"/>
    </row>
    <row r="22" spans="1:8" ht="13.8">
      <c r="A22" s="718"/>
      <c r="B22" s="735">
        <v>150000</v>
      </c>
      <c r="C22" s="735">
        <v>199999.99</v>
      </c>
      <c r="D22" s="736">
        <v>0.17</v>
      </c>
      <c r="E22" s="736"/>
      <c r="F22" s="718"/>
      <c r="G22" s="718"/>
      <c r="H22" s="718"/>
    </row>
    <row r="23" spans="1:8" ht="13.8">
      <c r="A23" s="718"/>
      <c r="B23" s="735">
        <v>200000</v>
      </c>
      <c r="C23" s="735">
        <v>5000000</v>
      </c>
      <c r="D23" s="736">
        <v>0.18</v>
      </c>
      <c r="E23" s="736"/>
      <c r="F23" s="718"/>
      <c r="G23" s="718"/>
      <c r="H23" s="718"/>
    </row>
    <row r="24" spans="1:8" ht="13.8">
      <c r="A24" s="718"/>
      <c r="B24" s="733"/>
      <c r="C24" s="733"/>
      <c r="D24" s="733"/>
      <c r="E24" s="733"/>
      <c r="F24" s="718"/>
      <c r="G24" s="718"/>
      <c r="H24" s="718"/>
    </row>
    <row r="25" spans="1:8" ht="13.8">
      <c r="A25" s="718"/>
      <c r="B25" s="733"/>
      <c r="C25" s="733"/>
      <c r="D25" s="733"/>
      <c r="E25" s="733"/>
      <c r="F25" s="718"/>
      <c r="G25" s="718"/>
      <c r="H25" s="718"/>
    </row>
  </sheetData>
  <pageMargins left="0.7" right="0.7" top="0.75" bottom="0.75" header="0.3" footer="0.3"/>
  <pageSetup scale="96" orientation="portrait" r:id="rId1"/>
  <headerFooter>
    <oddFooter>&amp;L&amp;F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D372D-92C4-49F9-BAF8-BE7700B3E1AC}">
  <sheetPr>
    <pageSetUpPr fitToPage="1"/>
  </sheetPr>
  <dimension ref="A1:BL334"/>
  <sheetViews>
    <sheetView zoomScaleNormal="100" workbookViewId="0">
      <selection activeCell="E8" sqref="E8:F8"/>
    </sheetView>
  </sheetViews>
  <sheetFormatPr defaultColWidth="11.6640625" defaultRowHeight="13.8"/>
  <cols>
    <col min="1" max="1" width="1.21875" style="194" customWidth="1"/>
    <col min="2" max="2" width="2.33203125" style="194" customWidth="1"/>
    <col min="3" max="3" width="21" style="785" customWidth="1"/>
    <col min="4" max="4" width="27.33203125" style="801" customWidth="1"/>
    <col min="5" max="5" width="29" style="789" customWidth="1"/>
    <col min="6" max="6" width="29.6640625" style="789" customWidth="1"/>
    <col min="7" max="64" width="11.6640625" style="194"/>
  </cols>
  <sheetData>
    <row r="1" spans="1:64" s="773" customFormat="1" ht="9" customHeight="1">
      <c r="A1" s="354"/>
      <c r="B1" s="354"/>
      <c r="C1" s="781"/>
      <c r="D1" s="782"/>
      <c r="E1" s="783"/>
      <c r="F1" s="783"/>
    </row>
    <row r="2" spans="1:64" s="773" customFormat="1" ht="18" customHeight="1">
      <c r="A2" s="808"/>
      <c r="B2" s="649" t="str">
        <f>+'A. Instructions'!B6</f>
        <v>Parish Name, City</v>
      </c>
      <c r="C2" s="558"/>
      <c r="D2" s="558"/>
      <c r="F2" s="809" t="s">
        <v>95</v>
      </c>
      <c r="G2" s="558"/>
      <c r="H2" s="558"/>
      <c r="I2" s="558"/>
      <c r="J2" s="558"/>
    </row>
    <row r="3" spans="1:64" s="773" customFormat="1" ht="18" customHeight="1">
      <c r="A3" s="354"/>
      <c r="B3" s="815" t="s">
        <v>514</v>
      </c>
      <c r="C3" s="459"/>
      <c r="D3" s="772"/>
      <c r="E3" s="772"/>
      <c r="F3" s="816" t="str">
        <f>+'B. Trial Balance'!O4</f>
        <v>2022-23</v>
      </c>
      <c r="G3" s="774"/>
      <c r="H3" s="774"/>
      <c r="I3" s="774"/>
      <c r="J3" s="774"/>
      <c r="K3" s="774"/>
    </row>
    <row r="4" spans="1:64" s="194" customFormat="1" ht="16.5" customHeight="1">
      <c r="A4" s="196"/>
      <c r="B4" s="808"/>
      <c r="C4" s="784"/>
      <c r="D4" s="785"/>
      <c r="E4" s="785"/>
      <c r="F4" s="825" t="s">
        <v>99</v>
      </c>
      <c r="G4" s="773"/>
    </row>
    <row r="5" spans="1:64" s="194" customFormat="1" ht="14.4">
      <c r="A5" s="470"/>
      <c r="B5" s="354"/>
      <c r="C5" s="785"/>
      <c r="D5" s="786"/>
      <c r="E5" s="785"/>
      <c r="F5" s="788"/>
      <c r="G5" s="773"/>
    </row>
    <row r="6" spans="1:64" s="194" customFormat="1" ht="18">
      <c r="A6" s="470"/>
      <c r="B6" s="354"/>
      <c r="C6" s="787" t="s">
        <v>507</v>
      </c>
      <c r="D6" s="786"/>
      <c r="E6" s="785"/>
      <c r="F6" s="788"/>
      <c r="G6" s="773"/>
    </row>
    <row r="7" spans="1:64" s="194" customFormat="1" ht="52.8" customHeight="1">
      <c r="A7" s="470"/>
      <c r="B7" s="354"/>
      <c r="C7" s="1029" t="s">
        <v>672</v>
      </c>
      <c r="D7" s="1030"/>
      <c r="E7" s="1030"/>
      <c r="F7" s="1030"/>
      <c r="G7" s="773"/>
    </row>
    <row r="8" spans="1:64" s="469" customFormat="1" ht="18">
      <c r="A8" s="817"/>
      <c r="B8" s="325"/>
      <c r="C8" s="1033" t="s">
        <v>475</v>
      </c>
      <c r="D8" s="1034"/>
      <c r="E8" s="1035" t="s">
        <v>656</v>
      </c>
      <c r="F8" s="1036"/>
      <c r="G8" s="814"/>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c r="AN8" s="814"/>
      <c r="AO8" s="814"/>
      <c r="AP8" s="814"/>
      <c r="AQ8" s="814"/>
      <c r="AR8" s="814"/>
      <c r="AS8" s="814"/>
      <c r="AT8" s="814"/>
      <c r="AU8" s="814"/>
      <c r="AV8" s="814"/>
      <c r="AW8" s="814"/>
      <c r="AX8" s="814"/>
      <c r="AY8" s="814"/>
      <c r="AZ8" s="814"/>
      <c r="BA8" s="814"/>
      <c r="BB8" s="814"/>
      <c r="BC8" s="814"/>
      <c r="BD8" s="814"/>
      <c r="BE8" s="814"/>
      <c r="BF8" s="814"/>
      <c r="BG8" s="814"/>
      <c r="BH8" s="814"/>
      <c r="BI8" s="814"/>
      <c r="BJ8" s="814"/>
      <c r="BK8" s="814"/>
      <c r="BL8" s="814"/>
    </row>
    <row r="9" spans="1:64" s="469" customFormat="1" ht="18">
      <c r="A9" s="817"/>
      <c r="B9" s="822"/>
      <c r="C9" s="1033" t="s">
        <v>522</v>
      </c>
      <c r="D9" s="1034"/>
      <c r="E9" s="1035"/>
      <c r="F9" s="1036"/>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c r="AL9" s="814"/>
      <c r="AM9" s="814"/>
      <c r="AN9" s="814"/>
      <c r="AO9" s="814"/>
      <c r="AP9" s="814"/>
      <c r="AQ9" s="814"/>
      <c r="AR9" s="814"/>
      <c r="AS9" s="814"/>
      <c r="AT9" s="814"/>
      <c r="AU9" s="814"/>
      <c r="AV9" s="814"/>
      <c r="AW9" s="814"/>
      <c r="AX9" s="814"/>
      <c r="AY9" s="814"/>
      <c r="AZ9" s="814"/>
      <c r="BA9" s="814"/>
      <c r="BB9" s="814"/>
      <c r="BC9" s="814"/>
      <c r="BD9" s="814"/>
      <c r="BE9" s="814"/>
      <c r="BF9" s="814"/>
      <c r="BG9" s="814"/>
      <c r="BH9" s="814"/>
      <c r="BI9" s="814"/>
      <c r="BJ9" s="814"/>
      <c r="BK9" s="814"/>
      <c r="BL9" s="814"/>
    </row>
    <row r="10" spans="1:64" s="469" customFormat="1" ht="18">
      <c r="A10" s="817"/>
      <c r="B10" s="823"/>
      <c r="C10" s="1037" t="s">
        <v>476</v>
      </c>
      <c r="D10" s="1038"/>
      <c r="E10" s="1039" t="s">
        <v>477</v>
      </c>
      <c r="F10" s="1040"/>
      <c r="G10" s="771"/>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4"/>
      <c r="AY10" s="814"/>
      <c r="AZ10" s="814"/>
      <c r="BA10" s="814"/>
      <c r="BB10" s="814"/>
      <c r="BC10" s="814"/>
      <c r="BD10" s="814"/>
      <c r="BE10" s="814"/>
      <c r="BF10" s="814"/>
      <c r="BG10" s="814"/>
      <c r="BH10" s="814"/>
      <c r="BI10" s="814"/>
      <c r="BJ10" s="814"/>
      <c r="BK10" s="814"/>
      <c r="BL10" s="814"/>
    </row>
    <row r="11" spans="1:64" s="827" customFormat="1" ht="98.4" customHeight="1">
      <c r="A11" s="826"/>
      <c r="B11" s="823"/>
      <c r="C11" s="1041" t="s">
        <v>518</v>
      </c>
      <c r="D11" s="996"/>
      <c r="E11" s="996"/>
      <c r="F11" s="1042"/>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1"/>
      <c r="AY11" s="771"/>
      <c r="AZ11" s="771"/>
      <c r="BA11" s="771"/>
      <c r="BB11" s="771"/>
      <c r="BC11" s="771"/>
      <c r="BD11" s="771"/>
      <c r="BE11" s="771"/>
      <c r="BF11" s="771"/>
      <c r="BG11" s="771"/>
      <c r="BH11" s="771"/>
      <c r="BI11" s="771"/>
      <c r="BJ11" s="771"/>
      <c r="BK11" s="771"/>
      <c r="BL11" s="771"/>
    </row>
    <row r="12" spans="1:64" s="469" customFormat="1" ht="18">
      <c r="A12" s="817"/>
      <c r="B12" s="824"/>
      <c r="C12" s="1049" t="s">
        <v>521</v>
      </c>
      <c r="D12" s="1050"/>
      <c r="E12" s="1051" t="s">
        <v>502</v>
      </c>
      <c r="F12" s="1052"/>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4"/>
      <c r="AF12" s="814"/>
      <c r="AG12" s="814"/>
      <c r="AH12" s="814"/>
      <c r="AI12" s="814"/>
      <c r="AJ12" s="814"/>
      <c r="AK12" s="814"/>
      <c r="AL12" s="814"/>
      <c r="AM12" s="814"/>
      <c r="AN12" s="814"/>
      <c r="AO12" s="814"/>
      <c r="AP12" s="814"/>
      <c r="AQ12" s="814"/>
      <c r="AR12" s="814"/>
      <c r="AS12" s="814"/>
      <c r="AT12" s="814"/>
      <c r="AU12" s="814"/>
      <c r="AV12" s="814"/>
      <c r="AW12" s="814"/>
      <c r="AX12" s="814"/>
      <c r="AY12" s="814"/>
      <c r="AZ12" s="814"/>
      <c r="BA12" s="814"/>
      <c r="BB12" s="814"/>
      <c r="BC12" s="814"/>
      <c r="BD12" s="814"/>
      <c r="BE12" s="814"/>
      <c r="BF12" s="814"/>
      <c r="BG12" s="814"/>
      <c r="BH12" s="814"/>
      <c r="BI12" s="814"/>
      <c r="BJ12" s="814"/>
      <c r="BK12" s="814"/>
      <c r="BL12" s="814"/>
    </row>
    <row r="13" spans="1:64" s="827" customFormat="1" ht="57.6" customHeight="1">
      <c r="A13" s="826"/>
      <c r="B13" s="823"/>
      <c r="C13" s="1043" t="s">
        <v>519</v>
      </c>
      <c r="D13" s="1044"/>
      <c r="E13" s="1044"/>
      <c r="F13" s="1045"/>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1"/>
      <c r="AQ13" s="771"/>
      <c r="AR13" s="771"/>
      <c r="AS13" s="771"/>
      <c r="AT13" s="771"/>
      <c r="AU13" s="771"/>
      <c r="AV13" s="771"/>
      <c r="AW13" s="771"/>
      <c r="AX13" s="771"/>
      <c r="AY13" s="771"/>
      <c r="AZ13" s="771"/>
      <c r="BA13" s="771"/>
      <c r="BB13" s="771"/>
      <c r="BC13" s="771"/>
      <c r="BD13" s="771"/>
      <c r="BE13" s="771"/>
      <c r="BF13" s="771"/>
      <c r="BG13" s="771"/>
      <c r="BH13" s="771"/>
      <c r="BI13" s="771"/>
      <c r="BJ13" s="771"/>
      <c r="BK13" s="771"/>
      <c r="BL13" s="771"/>
    </row>
    <row r="14" spans="1:64" s="469" customFormat="1" ht="17.399999999999999" customHeight="1">
      <c r="A14" s="817"/>
      <c r="B14" s="824"/>
      <c r="C14" s="1049" t="s">
        <v>517</v>
      </c>
      <c r="D14" s="1050"/>
      <c r="E14" s="1051" t="s">
        <v>479</v>
      </c>
      <c r="F14" s="1052"/>
      <c r="G14" s="814"/>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4"/>
      <c r="AW14" s="814"/>
      <c r="AX14" s="814"/>
      <c r="AY14" s="814"/>
      <c r="AZ14" s="814"/>
      <c r="BA14" s="814"/>
      <c r="BB14" s="814"/>
      <c r="BC14" s="814"/>
      <c r="BD14" s="814"/>
      <c r="BE14" s="814"/>
      <c r="BF14" s="814"/>
      <c r="BG14" s="814"/>
      <c r="BH14" s="814"/>
      <c r="BI14" s="814"/>
      <c r="BJ14" s="814"/>
      <c r="BK14" s="814"/>
      <c r="BL14" s="814"/>
    </row>
    <row r="15" spans="1:64" s="827" customFormat="1" ht="19.8" customHeight="1">
      <c r="A15" s="826"/>
      <c r="B15" s="823"/>
      <c r="C15" s="1046" t="s">
        <v>520</v>
      </c>
      <c r="D15" s="1047"/>
      <c r="E15" s="1047"/>
      <c r="F15" s="1048"/>
      <c r="G15" s="771"/>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1"/>
      <c r="AQ15" s="771"/>
      <c r="AR15" s="771"/>
      <c r="AS15" s="771"/>
      <c r="AT15" s="771"/>
      <c r="AU15" s="771"/>
      <c r="AV15" s="771"/>
      <c r="AW15" s="771"/>
      <c r="AX15" s="771"/>
      <c r="AY15" s="771"/>
      <c r="AZ15" s="771"/>
      <c r="BA15" s="771"/>
      <c r="BB15" s="771"/>
      <c r="BC15" s="771"/>
      <c r="BD15" s="771"/>
      <c r="BE15" s="771"/>
      <c r="BF15" s="771"/>
      <c r="BG15" s="771"/>
      <c r="BH15" s="771"/>
      <c r="BI15" s="771"/>
      <c r="BJ15" s="771"/>
      <c r="BK15" s="771"/>
      <c r="BL15" s="771"/>
    </row>
    <row r="16" spans="1:64" ht="34.799999999999997" customHeight="1">
      <c r="A16" s="811"/>
      <c r="B16" s="811"/>
      <c r="C16" s="790"/>
      <c r="D16" s="790"/>
      <c r="F16" s="791"/>
    </row>
    <row r="17" spans="1:64" s="349" customFormat="1" ht="18">
      <c r="A17" s="830"/>
      <c r="B17" s="830"/>
      <c r="C17" s="831" t="s">
        <v>506</v>
      </c>
      <c r="D17" s="832"/>
      <c r="E17" s="833" t="s">
        <v>515</v>
      </c>
      <c r="F17" s="833" t="s">
        <v>516</v>
      </c>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c r="AX17" s="773"/>
      <c r="AY17" s="773"/>
      <c r="AZ17" s="773"/>
      <c r="BA17" s="773"/>
      <c r="BB17" s="773"/>
      <c r="BC17" s="773"/>
      <c r="BD17" s="773"/>
      <c r="BE17" s="773"/>
      <c r="BF17" s="773"/>
      <c r="BG17" s="773"/>
      <c r="BH17" s="773"/>
      <c r="BI17" s="773"/>
      <c r="BJ17" s="773"/>
      <c r="BK17" s="773"/>
      <c r="BL17" s="773"/>
    </row>
    <row r="18" spans="1:64" s="349" customFormat="1" ht="15" customHeight="1">
      <c r="A18" s="834"/>
      <c r="B18" s="830"/>
      <c r="C18" s="1031" t="s">
        <v>93</v>
      </c>
      <c r="D18" s="1032"/>
      <c r="E18" s="835">
        <f>VLOOKUP(E8,D28:F80,2)</f>
        <v>0</v>
      </c>
      <c r="F18" s="835">
        <f>VLOOKUP(E8,D28:F80,3)</f>
        <v>0</v>
      </c>
      <c r="G18" s="773"/>
      <c r="H18" s="886" t="s">
        <v>651</v>
      </c>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773"/>
      <c r="AG18" s="773"/>
      <c r="AH18" s="773"/>
      <c r="AI18" s="773"/>
      <c r="AJ18" s="773"/>
      <c r="AK18" s="773"/>
      <c r="AL18" s="773"/>
      <c r="AM18" s="773"/>
      <c r="AN18" s="773"/>
      <c r="AO18" s="773"/>
      <c r="AP18" s="773"/>
      <c r="AQ18" s="773"/>
      <c r="AR18" s="773"/>
      <c r="AS18" s="773"/>
      <c r="AT18" s="773"/>
      <c r="AU18" s="773"/>
      <c r="AV18" s="773"/>
      <c r="AW18" s="773"/>
      <c r="AX18" s="773"/>
      <c r="AY18" s="773"/>
      <c r="AZ18" s="773"/>
      <c r="BA18" s="773"/>
      <c r="BB18" s="773"/>
      <c r="BC18" s="773"/>
      <c r="BD18" s="773"/>
      <c r="BE18" s="773"/>
      <c r="BF18" s="773"/>
      <c r="BG18" s="773"/>
      <c r="BH18" s="773"/>
      <c r="BI18" s="773"/>
      <c r="BJ18" s="773"/>
      <c r="BK18" s="773"/>
      <c r="BL18" s="773"/>
    </row>
    <row r="19" spans="1:64" s="349" customFormat="1" ht="15" customHeight="1">
      <c r="A19" s="834"/>
      <c r="B19" s="830"/>
      <c r="C19" s="1031" t="s">
        <v>504</v>
      </c>
      <c r="D19" s="1032"/>
      <c r="E19" s="836">
        <f>IF(E10="Tier 1",0,3600)</f>
        <v>0</v>
      </c>
      <c r="F19" s="836">
        <f>IF(E10="Tier 1",0,3600)</f>
        <v>0</v>
      </c>
      <c r="G19" s="773"/>
      <c r="H19" s="886" t="s">
        <v>652</v>
      </c>
      <c r="I19" s="773"/>
      <c r="J19" s="773"/>
      <c r="K19" s="773"/>
      <c r="L19" s="773"/>
      <c r="M19" s="773"/>
      <c r="N19" s="773"/>
      <c r="O19" s="773"/>
      <c r="P19" s="773"/>
      <c r="Q19" s="773"/>
      <c r="R19" s="773"/>
      <c r="S19" s="773"/>
      <c r="T19" s="773"/>
      <c r="U19" s="773"/>
      <c r="V19" s="773"/>
      <c r="W19" s="773"/>
      <c r="X19" s="773"/>
      <c r="Y19" s="773"/>
      <c r="Z19" s="773"/>
      <c r="AA19" s="773"/>
      <c r="AB19" s="773"/>
      <c r="AC19" s="773"/>
      <c r="AD19" s="773"/>
      <c r="AE19" s="773"/>
      <c r="AF19" s="773"/>
      <c r="AG19" s="773"/>
      <c r="AH19" s="773"/>
      <c r="AI19" s="773"/>
      <c r="AJ19" s="773"/>
      <c r="AK19" s="773"/>
      <c r="AL19" s="773"/>
      <c r="AM19" s="773"/>
      <c r="AN19" s="773"/>
      <c r="AO19" s="773"/>
      <c r="AP19" s="773"/>
      <c r="AQ19" s="773"/>
      <c r="AR19" s="773"/>
      <c r="AS19" s="773"/>
      <c r="AT19" s="773"/>
      <c r="AU19" s="773"/>
      <c r="AV19" s="773"/>
      <c r="AW19" s="773"/>
      <c r="AX19" s="773"/>
      <c r="AY19" s="773"/>
      <c r="AZ19" s="773"/>
      <c r="BA19" s="773"/>
      <c r="BB19" s="773"/>
      <c r="BC19" s="773"/>
      <c r="BD19" s="773"/>
      <c r="BE19" s="773"/>
      <c r="BF19" s="773"/>
      <c r="BG19" s="773"/>
      <c r="BH19" s="773"/>
      <c r="BI19" s="773"/>
      <c r="BJ19" s="773"/>
      <c r="BK19" s="773"/>
      <c r="BL19" s="773"/>
    </row>
    <row r="20" spans="1:64" s="349" customFormat="1" ht="15" customHeight="1">
      <c r="A20" s="834"/>
      <c r="B20" s="830"/>
      <c r="C20" s="1031" t="s">
        <v>424</v>
      </c>
      <c r="D20" s="1032"/>
      <c r="E20" s="836">
        <v>600</v>
      </c>
      <c r="F20" s="836">
        <v>600</v>
      </c>
      <c r="G20" s="773"/>
      <c r="H20" s="886" t="s">
        <v>653</v>
      </c>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773"/>
      <c r="BF20" s="773"/>
      <c r="BG20" s="773"/>
      <c r="BH20" s="773"/>
      <c r="BI20" s="773"/>
      <c r="BJ20" s="773"/>
      <c r="BK20" s="773"/>
      <c r="BL20" s="773"/>
    </row>
    <row r="21" spans="1:64" s="349" customFormat="1" ht="15" customHeight="1">
      <c r="A21" s="830"/>
      <c r="B21" s="830"/>
      <c r="C21" s="1031" t="s">
        <v>159</v>
      </c>
      <c r="D21" s="1032"/>
      <c r="E21" s="836">
        <f>IF(E12="Option 1",0,-2400)</f>
        <v>0</v>
      </c>
      <c r="F21" s="836">
        <f>IF(E12="Option 1",0,-2400)</f>
        <v>0</v>
      </c>
      <c r="G21" s="773"/>
      <c r="H21" s="886" t="s">
        <v>654</v>
      </c>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X21" s="773"/>
      <c r="AY21" s="773"/>
      <c r="AZ21" s="773"/>
      <c r="BA21" s="773"/>
      <c r="BB21" s="773"/>
      <c r="BC21" s="773"/>
      <c r="BD21" s="773"/>
      <c r="BE21" s="773"/>
      <c r="BF21" s="773"/>
      <c r="BG21" s="773"/>
      <c r="BH21" s="773"/>
      <c r="BI21" s="773"/>
      <c r="BJ21" s="773"/>
      <c r="BK21" s="773"/>
      <c r="BL21" s="773"/>
    </row>
    <row r="22" spans="1:64" s="545" customFormat="1" ht="15" customHeight="1">
      <c r="A22" s="837"/>
      <c r="B22" s="830"/>
      <c r="C22" s="1053" t="s">
        <v>505</v>
      </c>
      <c r="D22" s="1054"/>
      <c r="E22" s="838">
        <f>IF(E14="No",0,-6252)</f>
        <v>0</v>
      </c>
      <c r="F22" s="838">
        <f>IF(E14="No",0,-6252)</f>
        <v>0</v>
      </c>
      <c r="G22" s="773"/>
      <c r="H22" s="886" t="s">
        <v>655</v>
      </c>
      <c r="I22" s="839"/>
      <c r="J22" s="839"/>
      <c r="K22" s="839"/>
      <c r="L22" s="839"/>
      <c r="M22" s="839"/>
      <c r="N22" s="839"/>
      <c r="O22" s="839"/>
      <c r="P22" s="839"/>
      <c r="Q22" s="839"/>
      <c r="R22" s="839"/>
      <c r="S22" s="839"/>
      <c r="T22" s="839"/>
      <c r="U22" s="839"/>
      <c r="V22" s="839"/>
      <c r="W22" s="839"/>
      <c r="X22" s="839"/>
      <c r="Y22" s="839"/>
      <c r="Z22" s="839"/>
      <c r="AA22" s="839"/>
      <c r="AB22" s="839"/>
      <c r="AC22" s="839"/>
      <c r="AD22" s="839"/>
      <c r="AE22" s="839"/>
      <c r="AF22" s="839"/>
      <c r="AG22" s="839"/>
      <c r="AH22" s="839"/>
      <c r="AI22" s="839"/>
      <c r="AJ22" s="839"/>
      <c r="AK22" s="839"/>
      <c r="AL22" s="839"/>
      <c r="AM22" s="839"/>
      <c r="AN22" s="839"/>
      <c r="AO22" s="839"/>
      <c r="AP22" s="839"/>
      <c r="AQ22" s="839"/>
      <c r="AR22" s="839"/>
      <c r="AS22" s="839"/>
      <c r="AT22" s="839"/>
      <c r="AU22" s="839"/>
      <c r="AV22" s="839"/>
      <c r="AW22" s="839"/>
      <c r="AX22" s="839"/>
      <c r="AY22" s="839"/>
      <c r="AZ22" s="839"/>
      <c r="BA22" s="839"/>
      <c r="BB22" s="839"/>
      <c r="BC22" s="839"/>
      <c r="BD22" s="839"/>
      <c r="BE22" s="839"/>
      <c r="BF22" s="839"/>
      <c r="BG22" s="839"/>
      <c r="BH22" s="839"/>
      <c r="BI22" s="839"/>
      <c r="BJ22" s="839"/>
      <c r="BK22" s="839"/>
      <c r="BL22" s="839"/>
    </row>
    <row r="23" spans="1:64" s="844" customFormat="1" ht="19.2" customHeight="1">
      <c r="A23" s="840"/>
      <c r="B23" s="841"/>
      <c r="C23" s="1055" t="s">
        <v>414</v>
      </c>
      <c r="D23" s="1056"/>
      <c r="E23" s="842">
        <f>SUM(E18:E22)</f>
        <v>600</v>
      </c>
      <c r="F23" s="842">
        <f>SUM(F18:F22)</f>
        <v>600</v>
      </c>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3"/>
      <c r="AH23" s="843"/>
      <c r="AI23" s="843"/>
      <c r="AJ23" s="843"/>
      <c r="AK23" s="843"/>
      <c r="AL23" s="843"/>
      <c r="AM23" s="843"/>
      <c r="AN23" s="843"/>
      <c r="AO23" s="843"/>
      <c r="AP23" s="843"/>
      <c r="AQ23" s="843"/>
      <c r="AR23" s="843"/>
      <c r="AS23" s="843"/>
      <c r="AT23" s="843"/>
      <c r="AU23" s="843"/>
      <c r="AV23" s="843"/>
      <c r="AW23" s="843"/>
      <c r="AX23" s="843"/>
      <c r="AY23" s="843"/>
      <c r="AZ23" s="843"/>
      <c r="BA23" s="843"/>
      <c r="BB23" s="843"/>
      <c r="BC23" s="843"/>
      <c r="BD23" s="843"/>
      <c r="BE23" s="843"/>
      <c r="BF23" s="843"/>
      <c r="BG23" s="843"/>
      <c r="BH23" s="843"/>
      <c r="BI23" s="843"/>
      <c r="BJ23" s="843"/>
      <c r="BK23" s="843"/>
      <c r="BL23" s="843"/>
    </row>
    <row r="24" spans="1:64" s="821" customFormat="1" ht="19.2" customHeight="1">
      <c r="A24" s="818"/>
      <c r="B24" s="819"/>
      <c r="C24" s="828"/>
      <c r="D24" s="829"/>
      <c r="E24" s="820"/>
      <c r="F24" s="820"/>
    </row>
    <row r="25" spans="1:64" s="194" customFormat="1" ht="21.6" customHeight="1">
      <c r="A25" s="196"/>
      <c r="B25" s="811"/>
      <c r="C25" s="803"/>
      <c r="D25" s="802"/>
      <c r="E25" s="785"/>
      <c r="F25" s="788"/>
    </row>
    <row r="26" spans="1:64" s="469" customFormat="1" ht="15">
      <c r="A26" s="325"/>
      <c r="B26" s="811"/>
      <c r="C26" s="1057" t="s">
        <v>508</v>
      </c>
      <c r="D26" s="1058"/>
      <c r="E26" s="1058"/>
      <c r="F26" s="1058"/>
      <c r="G26" s="194"/>
      <c r="H26" s="814"/>
      <c r="I26" s="814"/>
      <c r="J26" s="814"/>
      <c r="K26" s="814"/>
      <c r="L26" s="814"/>
      <c r="M26" s="814"/>
      <c r="N26" s="814"/>
      <c r="O26" s="814"/>
      <c r="P26" s="814"/>
      <c r="Q26" s="814"/>
      <c r="R26" s="814"/>
      <c r="S26" s="814"/>
      <c r="T26" s="814"/>
      <c r="U26" s="814"/>
      <c r="V26" s="814"/>
      <c r="W26" s="814"/>
      <c r="X26" s="814"/>
      <c r="Y26" s="814"/>
      <c r="Z26" s="814"/>
      <c r="AA26" s="814"/>
      <c r="AB26" s="814"/>
      <c r="AC26" s="814"/>
      <c r="AD26" s="814"/>
      <c r="AE26" s="814"/>
      <c r="AF26" s="814"/>
      <c r="AG26" s="814"/>
      <c r="AH26" s="814"/>
      <c r="AI26" s="814"/>
      <c r="AJ26" s="814"/>
      <c r="AK26" s="814"/>
      <c r="AL26" s="814"/>
      <c r="AM26" s="814"/>
      <c r="AN26" s="814"/>
      <c r="AO26" s="814"/>
      <c r="AP26" s="814"/>
      <c r="AQ26" s="814"/>
      <c r="AR26" s="814"/>
      <c r="AS26" s="814"/>
      <c r="AT26" s="814"/>
      <c r="AU26" s="814"/>
      <c r="AV26" s="814"/>
      <c r="AW26" s="814"/>
      <c r="AX26" s="814"/>
      <c r="AY26" s="814"/>
      <c r="AZ26" s="814"/>
      <c r="BA26" s="814"/>
      <c r="BB26" s="814"/>
      <c r="BC26" s="814"/>
      <c r="BD26" s="814"/>
      <c r="BE26" s="814"/>
      <c r="BF26" s="814"/>
      <c r="BG26" s="814"/>
      <c r="BH26" s="814"/>
      <c r="BI26" s="814"/>
      <c r="BJ26" s="814"/>
      <c r="BK26" s="814"/>
      <c r="BL26" s="814"/>
    </row>
    <row r="27" spans="1:64" s="229" customFormat="1" ht="30.75" customHeight="1" thickBot="1">
      <c r="A27" s="745"/>
      <c r="B27" s="811"/>
      <c r="C27" s="793" t="s">
        <v>480</v>
      </c>
      <c r="D27" s="794" t="s">
        <v>480</v>
      </c>
      <c r="E27" s="795" t="s">
        <v>481</v>
      </c>
      <c r="F27" s="795" t="s">
        <v>482</v>
      </c>
      <c r="G27" s="194"/>
      <c r="H27" s="810"/>
      <c r="I27" s="810"/>
      <c r="J27" s="810"/>
      <c r="K27" s="810"/>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N27" s="810"/>
      <c r="AO27" s="810"/>
      <c r="AP27" s="810"/>
      <c r="AQ27" s="810"/>
      <c r="AR27" s="810"/>
      <c r="AS27" s="810"/>
      <c r="AT27" s="810"/>
      <c r="AU27" s="810"/>
      <c r="AV27" s="810"/>
      <c r="AW27" s="810"/>
      <c r="AX27" s="810"/>
      <c r="AY27" s="810"/>
      <c r="AZ27" s="810"/>
      <c r="BA27" s="810"/>
      <c r="BB27" s="810"/>
      <c r="BC27" s="810"/>
      <c r="BD27" s="810"/>
      <c r="BE27" s="810"/>
      <c r="BF27" s="810"/>
      <c r="BG27" s="810"/>
      <c r="BH27" s="810"/>
      <c r="BI27" s="810"/>
      <c r="BJ27" s="810"/>
      <c r="BK27" s="810"/>
      <c r="BL27" s="810"/>
    </row>
    <row r="28" spans="1:64" ht="13.8" customHeight="1">
      <c r="A28" s="196"/>
      <c r="B28" s="812"/>
      <c r="C28" s="845" t="s">
        <v>483</v>
      </c>
      <c r="D28" s="846">
        <v>0</v>
      </c>
      <c r="E28" s="847">
        <v>36197</v>
      </c>
      <c r="F28" s="847">
        <v>33144</v>
      </c>
      <c r="G28" s="813"/>
    </row>
    <row r="29" spans="1:64" ht="13.8" customHeight="1">
      <c r="A29" s="196"/>
      <c r="B29" s="196"/>
      <c r="C29" s="845" t="s">
        <v>483</v>
      </c>
      <c r="D29" s="846">
        <v>1</v>
      </c>
      <c r="E29" s="847">
        <f>+E28</f>
        <v>36197</v>
      </c>
      <c r="F29" s="847">
        <f>+F28</f>
        <v>33144</v>
      </c>
    </row>
    <row r="30" spans="1:64" ht="13.8" customHeight="1">
      <c r="A30" s="196"/>
      <c r="B30" s="196"/>
      <c r="C30" s="845" t="s">
        <v>483</v>
      </c>
      <c r="D30" s="846">
        <v>2</v>
      </c>
      <c r="E30" s="847">
        <f>+E28</f>
        <v>36197</v>
      </c>
      <c r="F30" s="847">
        <f>+F28</f>
        <v>33144</v>
      </c>
    </row>
    <row r="31" spans="1:64" ht="13.8" customHeight="1">
      <c r="A31" s="196"/>
      <c r="B31" s="325"/>
      <c r="C31" s="845" t="s">
        <v>483</v>
      </c>
      <c r="D31" s="846">
        <v>3</v>
      </c>
      <c r="E31" s="847">
        <f>+E28</f>
        <v>36197</v>
      </c>
      <c r="F31" s="847">
        <f>+F28</f>
        <v>33144</v>
      </c>
      <c r="G31" s="814"/>
    </row>
    <row r="32" spans="1:64" ht="13.8" customHeight="1">
      <c r="A32" s="196"/>
      <c r="B32" s="745"/>
      <c r="C32" s="796" t="s">
        <v>484</v>
      </c>
      <c r="D32" s="792">
        <v>4</v>
      </c>
      <c r="E32" s="797">
        <v>36564</v>
      </c>
      <c r="F32" s="797">
        <v>33327</v>
      </c>
      <c r="G32" s="810"/>
    </row>
    <row r="33" spans="1:64" s="202" customFormat="1" ht="13.8" customHeight="1">
      <c r="A33" s="717"/>
      <c r="B33" s="196"/>
      <c r="C33" s="796" t="s">
        <v>484</v>
      </c>
      <c r="D33" s="792">
        <v>5</v>
      </c>
      <c r="E33" s="797">
        <f>+E32</f>
        <v>36564</v>
      </c>
      <c r="F33" s="797">
        <f>+F32</f>
        <v>33327</v>
      </c>
      <c r="G33" s="194"/>
      <c r="H33" s="813"/>
      <c r="I33" s="813"/>
      <c r="J33" s="813"/>
      <c r="K33" s="813"/>
      <c r="L33" s="813"/>
      <c r="M33" s="813"/>
      <c r="N33" s="813"/>
      <c r="O33" s="813"/>
      <c r="P33" s="813"/>
      <c r="Q33" s="813"/>
      <c r="R33" s="813"/>
      <c r="S33" s="813"/>
      <c r="T33" s="813"/>
      <c r="U33" s="813"/>
      <c r="V33" s="813"/>
      <c r="W33" s="813"/>
      <c r="X33" s="813"/>
      <c r="Y33" s="813"/>
      <c r="Z33" s="813"/>
      <c r="AA33" s="813"/>
      <c r="AB33" s="813"/>
      <c r="AC33" s="813"/>
      <c r="AD33" s="813"/>
      <c r="AE33" s="813"/>
      <c r="AF33" s="813"/>
      <c r="AG33" s="813"/>
      <c r="AH33" s="813"/>
      <c r="AI33" s="813"/>
      <c r="AJ33" s="813"/>
      <c r="AK33" s="813"/>
      <c r="AL33" s="813"/>
      <c r="AM33" s="813"/>
      <c r="AN33" s="813"/>
      <c r="AO33" s="813"/>
      <c r="AP33" s="813"/>
      <c r="AQ33" s="813"/>
      <c r="AR33" s="813"/>
      <c r="AS33" s="813"/>
      <c r="AT33" s="813"/>
      <c r="AU33" s="813"/>
      <c r="AV33" s="813"/>
      <c r="AW33" s="813"/>
      <c r="AX33" s="813"/>
      <c r="AY33" s="813"/>
      <c r="AZ33" s="813"/>
      <c r="BA33" s="813"/>
      <c r="BB33" s="813"/>
      <c r="BC33" s="813"/>
      <c r="BD33" s="813"/>
      <c r="BE33" s="813"/>
      <c r="BF33" s="813"/>
      <c r="BG33" s="813"/>
      <c r="BH33" s="813"/>
      <c r="BI33" s="813"/>
      <c r="BJ33" s="813"/>
      <c r="BK33" s="813"/>
      <c r="BL33" s="813"/>
    </row>
    <row r="34" spans="1:64" ht="13.8" customHeight="1">
      <c r="A34" s="196"/>
      <c r="B34" s="196"/>
      <c r="C34" s="796" t="s">
        <v>484</v>
      </c>
      <c r="D34" s="792">
        <v>6</v>
      </c>
      <c r="E34" s="797">
        <f>+E32</f>
        <v>36564</v>
      </c>
      <c r="F34" s="797">
        <f>+F32</f>
        <v>33327</v>
      </c>
    </row>
    <row r="35" spans="1:64" ht="13.8" customHeight="1">
      <c r="A35" s="196"/>
      <c r="B35" s="196"/>
      <c r="C35" s="848" t="s">
        <v>485</v>
      </c>
      <c r="D35" s="849">
        <v>7</v>
      </c>
      <c r="E35" s="850">
        <v>36930</v>
      </c>
      <c r="F35" s="850">
        <v>33510</v>
      </c>
    </row>
    <row r="36" spans="1:64" ht="13.8" customHeight="1">
      <c r="A36" s="196"/>
      <c r="B36" s="196"/>
      <c r="C36" s="848" t="s">
        <v>485</v>
      </c>
      <c r="D36" s="849">
        <v>8</v>
      </c>
      <c r="E36" s="850">
        <f>+E35</f>
        <v>36930</v>
      </c>
      <c r="F36" s="850">
        <f>+F35</f>
        <v>33510</v>
      </c>
    </row>
    <row r="37" spans="1:64" ht="13.8" customHeight="1">
      <c r="A37" s="196"/>
      <c r="B37" s="196"/>
      <c r="C37" s="848" t="s">
        <v>485</v>
      </c>
      <c r="D37" s="849">
        <v>9</v>
      </c>
      <c r="E37" s="850">
        <f>+E35</f>
        <v>36930</v>
      </c>
      <c r="F37" s="850">
        <f>+F36</f>
        <v>33510</v>
      </c>
    </row>
    <row r="38" spans="1:64" ht="13.8" customHeight="1">
      <c r="B38" s="717"/>
      <c r="C38" s="796" t="s">
        <v>486</v>
      </c>
      <c r="D38" s="792">
        <v>10</v>
      </c>
      <c r="E38" s="797">
        <v>37297</v>
      </c>
      <c r="F38" s="797">
        <v>33693</v>
      </c>
      <c r="G38" s="813"/>
    </row>
    <row r="39" spans="1:64" ht="13.8" customHeight="1">
      <c r="B39" s="196"/>
      <c r="C39" s="796" t="s">
        <v>486</v>
      </c>
      <c r="D39" s="792">
        <v>11</v>
      </c>
      <c r="E39" s="797">
        <f>+E38</f>
        <v>37297</v>
      </c>
      <c r="F39" s="797">
        <f>+F38</f>
        <v>33693</v>
      </c>
    </row>
    <row r="40" spans="1:64" ht="13.8" customHeight="1">
      <c r="B40" s="196"/>
      <c r="C40" s="796" t="s">
        <v>486</v>
      </c>
      <c r="D40" s="792">
        <v>12</v>
      </c>
      <c r="E40" s="797">
        <f>+E38</f>
        <v>37297</v>
      </c>
      <c r="F40" s="797">
        <f>+F38</f>
        <v>33693</v>
      </c>
    </row>
    <row r="41" spans="1:64" ht="13.8" customHeight="1">
      <c r="B41" s="196"/>
      <c r="C41" s="848" t="s">
        <v>487</v>
      </c>
      <c r="D41" s="849">
        <v>13</v>
      </c>
      <c r="E41" s="850">
        <v>37663</v>
      </c>
      <c r="F41" s="850">
        <v>33876</v>
      </c>
    </row>
    <row r="42" spans="1:64" ht="13.8" customHeight="1">
      <c r="B42" s="196"/>
      <c r="C42" s="848" t="s">
        <v>487</v>
      </c>
      <c r="D42" s="849">
        <v>14</v>
      </c>
      <c r="E42" s="850">
        <f>+E41</f>
        <v>37663</v>
      </c>
      <c r="F42" s="850">
        <f>+F41</f>
        <v>33876</v>
      </c>
    </row>
    <row r="43" spans="1:64" ht="13.8" customHeight="1">
      <c r="C43" s="848" t="s">
        <v>487</v>
      </c>
      <c r="D43" s="849">
        <v>15</v>
      </c>
      <c r="E43" s="850">
        <f>+E41</f>
        <v>37663</v>
      </c>
      <c r="F43" s="850">
        <f>+F42</f>
        <v>33876</v>
      </c>
    </row>
    <row r="44" spans="1:64" ht="13.8" customHeight="1">
      <c r="C44" s="796" t="s">
        <v>488</v>
      </c>
      <c r="D44" s="792">
        <v>16</v>
      </c>
      <c r="E44" s="797">
        <v>38030</v>
      </c>
      <c r="F44" s="797">
        <v>34060</v>
      </c>
    </row>
    <row r="45" spans="1:64" ht="13.8" customHeight="1">
      <c r="C45" s="796" t="s">
        <v>488</v>
      </c>
      <c r="D45" s="792">
        <v>17</v>
      </c>
      <c r="E45" s="797">
        <f>+E44</f>
        <v>38030</v>
      </c>
      <c r="F45" s="797">
        <f>+F44</f>
        <v>34060</v>
      </c>
    </row>
    <row r="46" spans="1:64" ht="13.8" customHeight="1">
      <c r="C46" s="796" t="s">
        <v>488</v>
      </c>
      <c r="D46" s="792">
        <v>18</v>
      </c>
      <c r="E46" s="797">
        <f>+E44</f>
        <v>38030</v>
      </c>
      <c r="F46" s="797">
        <f>+F44</f>
        <v>34060</v>
      </c>
    </row>
    <row r="47" spans="1:64" ht="13.8" customHeight="1">
      <c r="C47" s="848" t="s">
        <v>489</v>
      </c>
      <c r="D47" s="849">
        <v>19</v>
      </c>
      <c r="E47" s="850">
        <v>38396</v>
      </c>
      <c r="F47" s="850">
        <v>34243</v>
      </c>
    </row>
    <row r="48" spans="1:64" ht="13.8" customHeight="1">
      <c r="C48" s="848" t="s">
        <v>489</v>
      </c>
      <c r="D48" s="849">
        <v>20</v>
      </c>
      <c r="E48" s="850">
        <f>+E47</f>
        <v>38396</v>
      </c>
      <c r="F48" s="850">
        <f>+F47</f>
        <v>34243</v>
      </c>
    </row>
    <row r="49" spans="3:6" ht="13.8" customHeight="1">
      <c r="C49" s="848" t="s">
        <v>489</v>
      </c>
      <c r="D49" s="849">
        <v>21</v>
      </c>
      <c r="E49" s="850">
        <f>+E47</f>
        <v>38396</v>
      </c>
      <c r="F49" s="850">
        <f>+F48</f>
        <v>34243</v>
      </c>
    </row>
    <row r="50" spans="3:6" ht="13.8" customHeight="1">
      <c r="C50" s="796" t="s">
        <v>490</v>
      </c>
      <c r="D50" s="792">
        <v>22</v>
      </c>
      <c r="E50" s="797">
        <v>38763</v>
      </c>
      <c r="F50" s="797">
        <v>34426</v>
      </c>
    </row>
    <row r="51" spans="3:6" ht="13.8" customHeight="1">
      <c r="C51" s="796" t="s">
        <v>490</v>
      </c>
      <c r="D51" s="792">
        <v>23</v>
      </c>
      <c r="E51" s="797">
        <f>+E50</f>
        <v>38763</v>
      </c>
      <c r="F51" s="797">
        <f>+F50</f>
        <v>34426</v>
      </c>
    </row>
    <row r="52" spans="3:6" ht="13.8" customHeight="1">
      <c r="C52" s="796" t="s">
        <v>490</v>
      </c>
      <c r="D52" s="792">
        <v>24</v>
      </c>
      <c r="E52" s="797">
        <f>+E50</f>
        <v>38763</v>
      </c>
      <c r="F52" s="797">
        <f>+F50</f>
        <v>34426</v>
      </c>
    </row>
    <row r="53" spans="3:6" ht="13.8" customHeight="1">
      <c r="C53" s="848" t="s">
        <v>491</v>
      </c>
      <c r="D53" s="849">
        <v>25</v>
      </c>
      <c r="E53" s="850">
        <v>39129</v>
      </c>
      <c r="F53" s="850">
        <v>34609</v>
      </c>
    </row>
    <row r="54" spans="3:6" ht="13.8" customHeight="1">
      <c r="C54" s="848" t="s">
        <v>491</v>
      </c>
      <c r="D54" s="849">
        <v>26</v>
      </c>
      <c r="E54" s="850">
        <f>+E53</f>
        <v>39129</v>
      </c>
      <c r="F54" s="850">
        <f>+F53</f>
        <v>34609</v>
      </c>
    </row>
    <row r="55" spans="3:6" ht="13.8" customHeight="1">
      <c r="C55" s="848" t="s">
        <v>491</v>
      </c>
      <c r="D55" s="849">
        <v>27</v>
      </c>
      <c r="E55" s="850">
        <f>+E53</f>
        <v>39129</v>
      </c>
      <c r="F55" s="850">
        <f>+F54</f>
        <v>34609</v>
      </c>
    </row>
    <row r="56" spans="3:6" ht="13.8" customHeight="1">
      <c r="C56" s="796" t="s">
        <v>492</v>
      </c>
      <c r="D56" s="792">
        <v>28</v>
      </c>
      <c r="E56" s="797">
        <v>39496</v>
      </c>
      <c r="F56" s="797">
        <v>34792</v>
      </c>
    </row>
    <row r="57" spans="3:6" ht="13.8" customHeight="1">
      <c r="C57" s="796" t="s">
        <v>492</v>
      </c>
      <c r="D57" s="792">
        <v>29</v>
      </c>
      <c r="E57" s="797">
        <f>+E56</f>
        <v>39496</v>
      </c>
      <c r="F57" s="797">
        <f>+F56</f>
        <v>34792</v>
      </c>
    </row>
    <row r="58" spans="3:6" ht="13.8" customHeight="1">
      <c r="C58" s="796" t="s">
        <v>492</v>
      </c>
      <c r="D58" s="792">
        <v>30</v>
      </c>
      <c r="E58" s="797">
        <f>+E56</f>
        <v>39496</v>
      </c>
      <c r="F58" s="797">
        <f>+F56</f>
        <v>34792</v>
      </c>
    </row>
    <row r="59" spans="3:6" ht="13.8" customHeight="1">
      <c r="C59" s="848" t="s">
        <v>493</v>
      </c>
      <c r="D59" s="849">
        <v>31</v>
      </c>
      <c r="E59" s="850">
        <v>39862</v>
      </c>
      <c r="F59" s="850">
        <v>34976</v>
      </c>
    </row>
    <row r="60" spans="3:6" ht="13.8" customHeight="1">
      <c r="C60" s="848" t="s">
        <v>493</v>
      </c>
      <c r="D60" s="849">
        <v>32</v>
      </c>
      <c r="E60" s="850">
        <f>+E59</f>
        <v>39862</v>
      </c>
      <c r="F60" s="850">
        <f>+F59</f>
        <v>34976</v>
      </c>
    </row>
    <row r="61" spans="3:6" ht="13.8" customHeight="1">
      <c r="C61" s="848" t="s">
        <v>493</v>
      </c>
      <c r="D61" s="849">
        <v>33</v>
      </c>
      <c r="E61" s="850">
        <f>+E59</f>
        <v>39862</v>
      </c>
      <c r="F61" s="850">
        <f>+F60</f>
        <v>34976</v>
      </c>
    </row>
    <row r="62" spans="3:6" ht="13.8" customHeight="1">
      <c r="C62" s="796" t="s">
        <v>494</v>
      </c>
      <c r="D62" s="792">
        <v>34</v>
      </c>
      <c r="E62" s="797">
        <v>40229</v>
      </c>
      <c r="F62" s="797">
        <v>35159</v>
      </c>
    </row>
    <row r="63" spans="3:6" ht="13.8" customHeight="1">
      <c r="C63" s="796" t="s">
        <v>494</v>
      </c>
      <c r="D63" s="792">
        <v>35</v>
      </c>
      <c r="E63" s="797">
        <f>+E62</f>
        <v>40229</v>
      </c>
      <c r="F63" s="797">
        <f>+F62</f>
        <v>35159</v>
      </c>
    </row>
    <row r="64" spans="3:6" ht="13.8" customHeight="1">
      <c r="C64" s="796" t="s">
        <v>494</v>
      </c>
      <c r="D64" s="792">
        <v>36</v>
      </c>
      <c r="E64" s="797">
        <f>+E62</f>
        <v>40229</v>
      </c>
      <c r="F64" s="797">
        <f>+F62</f>
        <v>35159</v>
      </c>
    </row>
    <row r="65" spans="3:6" ht="13.8" customHeight="1">
      <c r="C65" s="848" t="s">
        <v>495</v>
      </c>
      <c r="D65" s="849">
        <v>37</v>
      </c>
      <c r="E65" s="850">
        <v>40595</v>
      </c>
      <c r="F65" s="850">
        <v>35342</v>
      </c>
    </row>
    <row r="66" spans="3:6" ht="13.8" customHeight="1">
      <c r="C66" s="848" t="s">
        <v>495</v>
      </c>
      <c r="D66" s="849">
        <v>38</v>
      </c>
      <c r="E66" s="850">
        <f>+E65</f>
        <v>40595</v>
      </c>
      <c r="F66" s="850">
        <f>+F65</f>
        <v>35342</v>
      </c>
    </row>
    <row r="67" spans="3:6" ht="13.8" customHeight="1">
      <c r="C67" s="848" t="s">
        <v>495</v>
      </c>
      <c r="D67" s="849">
        <v>39</v>
      </c>
      <c r="E67" s="850">
        <f>+E65</f>
        <v>40595</v>
      </c>
      <c r="F67" s="850">
        <f>+F66</f>
        <v>35342</v>
      </c>
    </row>
    <row r="68" spans="3:6" ht="13.8" customHeight="1">
      <c r="C68" s="796" t="s">
        <v>496</v>
      </c>
      <c r="D68" s="792">
        <v>40</v>
      </c>
      <c r="E68" s="797">
        <v>40962</v>
      </c>
      <c r="F68" s="797">
        <v>35526</v>
      </c>
    </row>
    <row r="69" spans="3:6" ht="13.8" customHeight="1">
      <c r="C69" s="796" t="s">
        <v>496</v>
      </c>
      <c r="D69" s="792">
        <v>41</v>
      </c>
      <c r="E69" s="797">
        <f>+E68</f>
        <v>40962</v>
      </c>
      <c r="F69" s="797">
        <f>+F68</f>
        <v>35526</v>
      </c>
    </row>
    <row r="70" spans="3:6" ht="13.8" customHeight="1">
      <c r="C70" s="796" t="s">
        <v>496</v>
      </c>
      <c r="D70" s="792">
        <v>42</v>
      </c>
      <c r="E70" s="797">
        <f>+E68</f>
        <v>40962</v>
      </c>
      <c r="F70" s="797">
        <f>+F68</f>
        <v>35526</v>
      </c>
    </row>
    <row r="71" spans="3:6" ht="13.8" customHeight="1">
      <c r="C71" s="848" t="s">
        <v>497</v>
      </c>
      <c r="D71" s="849">
        <v>43</v>
      </c>
      <c r="E71" s="850">
        <v>41328</v>
      </c>
      <c r="F71" s="850">
        <v>35709</v>
      </c>
    </row>
    <row r="72" spans="3:6" ht="13.8" customHeight="1">
      <c r="C72" s="848" t="s">
        <v>497</v>
      </c>
      <c r="D72" s="849">
        <v>44</v>
      </c>
      <c r="E72" s="850">
        <f>+E71</f>
        <v>41328</v>
      </c>
      <c r="F72" s="850">
        <f>+F71</f>
        <v>35709</v>
      </c>
    </row>
    <row r="73" spans="3:6" ht="13.8" customHeight="1">
      <c r="C73" s="848" t="s">
        <v>497</v>
      </c>
      <c r="D73" s="849">
        <v>45</v>
      </c>
      <c r="E73" s="850">
        <f>+E71</f>
        <v>41328</v>
      </c>
      <c r="F73" s="850">
        <f>+F72</f>
        <v>35709</v>
      </c>
    </row>
    <row r="74" spans="3:6" ht="13.8" customHeight="1">
      <c r="C74" s="796" t="s">
        <v>498</v>
      </c>
      <c r="D74" s="792">
        <v>46</v>
      </c>
      <c r="E74" s="797">
        <v>41695</v>
      </c>
      <c r="F74" s="797">
        <v>35892</v>
      </c>
    </row>
    <row r="75" spans="3:6" ht="13.8" customHeight="1">
      <c r="C75" s="796" t="s">
        <v>498</v>
      </c>
      <c r="D75" s="792">
        <v>47</v>
      </c>
      <c r="E75" s="797">
        <f>+E74</f>
        <v>41695</v>
      </c>
      <c r="F75" s="797">
        <f>+F74</f>
        <v>35892</v>
      </c>
    </row>
    <row r="76" spans="3:6" ht="13.8" customHeight="1">
      <c r="C76" s="796" t="s">
        <v>498</v>
      </c>
      <c r="D76" s="792">
        <v>48</v>
      </c>
      <c r="E76" s="797">
        <f>+E74</f>
        <v>41695</v>
      </c>
      <c r="F76" s="797">
        <f>+F74</f>
        <v>35892</v>
      </c>
    </row>
    <row r="77" spans="3:6" ht="13.8" customHeight="1">
      <c r="C77" s="848" t="s">
        <v>499</v>
      </c>
      <c r="D77" s="849">
        <v>49</v>
      </c>
      <c r="E77" s="850">
        <v>42061</v>
      </c>
      <c r="F77" s="850">
        <v>36075</v>
      </c>
    </row>
    <row r="78" spans="3:6" ht="13.8" customHeight="1">
      <c r="C78" s="848" t="s">
        <v>499</v>
      </c>
      <c r="D78" s="849">
        <v>50</v>
      </c>
      <c r="E78" s="850">
        <f>+E77</f>
        <v>42061</v>
      </c>
      <c r="F78" s="850">
        <f>+F77</f>
        <v>36075</v>
      </c>
    </row>
    <row r="79" spans="3:6" ht="13.8" customHeight="1">
      <c r="C79" s="848" t="s">
        <v>499</v>
      </c>
      <c r="D79" s="849">
        <v>51</v>
      </c>
      <c r="E79" s="850">
        <f>+E77</f>
        <v>42061</v>
      </c>
      <c r="F79" s="850">
        <f>+F78</f>
        <v>36075</v>
      </c>
    </row>
    <row r="80" spans="3:6">
      <c r="C80" s="798"/>
      <c r="D80" s="799" t="s">
        <v>656</v>
      </c>
      <c r="E80" s="797">
        <v>0</v>
      </c>
      <c r="F80" s="797">
        <v>0</v>
      </c>
    </row>
    <row r="81" spans="1:64">
      <c r="C81" s="798"/>
      <c r="D81" s="799"/>
      <c r="E81" s="784"/>
      <c r="F81" s="784"/>
    </row>
    <row r="82" spans="1:64">
      <c r="D82" s="800"/>
      <c r="E82" s="785"/>
      <c r="F82" s="785"/>
    </row>
    <row r="83" spans="1:64">
      <c r="D83" s="800"/>
      <c r="E83" s="785"/>
      <c r="F83" s="785"/>
    </row>
    <row r="84" spans="1:64" s="854" customFormat="1">
      <c r="A84" s="851"/>
      <c r="B84" s="851"/>
      <c r="C84" s="852"/>
      <c r="D84" s="853" t="s">
        <v>500</v>
      </c>
      <c r="E84" s="852"/>
      <c r="F84" s="852"/>
      <c r="G84" s="851"/>
      <c r="H84" s="851"/>
      <c r="I84" s="851"/>
      <c r="J84" s="851"/>
      <c r="K84" s="851"/>
      <c r="L84" s="851"/>
      <c r="M84" s="851"/>
      <c r="N84" s="851"/>
      <c r="O84" s="851"/>
      <c r="P84" s="851"/>
      <c r="Q84" s="85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51"/>
      <c r="BA84" s="851"/>
      <c r="BB84" s="851"/>
      <c r="BC84" s="851"/>
      <c r="BD84" s="851"/>
      <c r="BE84" s="851"/>
      <c r="BF84" s="851"/>
      <c r="BG84" s="851"/>
      <c r="BH84" s="851"/>
      <c r="BI84" s="851"/>
      <c r="BJ84" s="851"/>
      <c r="BK84" s="851"/>
      <c r="BL84" s="851"/>
    </row>
    <row r="85" spans="1:64" s="854" customFormat="1">
      <c r="A85" s="851"/>
      <c r="B85" s="851"/>
      <c r="C85" s="852"/>
      <c r="D85" s="853" t="s">
        <v>177</v>
      </c>
      <c r="E85" s="852"/>
      <c r="F85" s="852"/>
      <c r="G85" s="851"/>
      <c r="H85" s="851"/>
      <c r="I85" s="851"/>
      <c r="J85" s="851"/>
      <c r="K85" s="851"/>
      <c r="L85" s="851"/>
      <c r="M85" s="851"/>
      <c r="N85" s="851"/>
      <c r="O85" s="851"/>
      <c r="P85" s="851"/>
      <c r="Q85" s="85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51"/>
      <c r="BA85" s="851"/>
      <c r="BB85" s="851"/>
      <c r="BC85" s="851"/>
      <c r="BD85" s="851"/>
      <c r="BE85" s="851"/>
      <c r="BF85" s="851"/>
      <c r="BG85" s="851"/>
      <c r="BH85" s="851"/>
      <c r="BI85" s="851"/>
      <c r="BJ85" s="851"/>
      <c r="BK85" s="851"/>
      <c r="BL85" s="851"/>
    </row>
    <row r="86" spans="1:64" s="854" customFormat="1">
      <c r="A86" s="851"/>
      <c r="B86" s="851"/>
      <c r="C86" s="852"/>
      <c r="D86" s="853"/>
      <c r="E86" s="852"/>
      <c r="F86" s="852"/>
      <c r="G86" s="851"/>
      <c r="H86" s="851"/>
      <c r="I86" s="851"/>
      <c r="J86" s="851"/>
      <c r="K86" s="851"/>
      <c r="L86" s="851"/>
      <c r="M86" s="851"/>
      <c r="N86" s="851"/>
      <c r="O86" s="851"/>
      <c r="P86" s="851"/>
      <c r="Q86" s="85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51"/>
      <c r="BA86" s="851"/>
      <c r="BB86" s="851"/>
      <c r="BC86" s="851"/>
      <c r="BD86" s="851"/>
      <c r="BE86" s="851"/>
      <c r="BF86" s="851"/>
      <c r="BG86" s="851"/>
      <c r="BH86" s="851"/>
      <c r="BI86" s="851"/>
      <c r="BJ86" s="851"/>
      <c r="BK86" s="851"/>
      <c r="BL86" s="851"/>
    </row>
    <row r="87" spans="1:64" s="854" customFormat="1">
      <c r="A87" s="851"/>
      <c r="B87" s="851"/>
      <c r="C87" s="852"/>
      <c r="D87" s="853"/>
      <c r="E87" s="852"/>
      <c r="F87" s="852"/>
      <c r="G87" s="851"/>
      <c r="H87" s="851"/>
      <c r="I87" s="851"/>
      <c r="J87" s="851"/>
      <c r="K87" s="851"/>
      <c r="L87" s="851"/>
      <c r="M87" s="851"/>
      <c r="N87" s="851"/>
      <c r="O87" s="851"/>
      <c r="P87" s="851"/>
      <c r="Q87" s="851"/>
      <c r="R87" s="851"/>
      <c r="S87" s="851"/>
      <c r="T87" s="851"/>
      <c r="U87" s="851"/>
      <c r="V87" s="851"/>
      <c r="W87" s="851"/>
      <c r="X87" s="851"/>
      <c r="Y87" s="851"/>
      <c r="Z87" s="851"/>
      <c r="AA87" s="851"/>
      <c r="AB87" s="851"/>
      <c r="AC87" s="851"/>
      <c r="AD87" s="851"/>
      <c r="AE87" s="851"/>
      <c r="AF87" s="851"/>
      <c r="AG87" s="851"/>
      <c r="AH87" s="851"/>
      <c r="AI87" s="851"/>
      <c r="AJ87" s="851"/>
      <c r="AK87" s="851"/>
      <c r="AL87" s="851"/>
      <c r="AM87" s="851"/>
      <c r="AN87" s="851"/>
      <c r="AO87" s="851"/>
      <c r="AP87" s="851"/>
      <c r="AQ87" s="851"/>
      <c r="AR87" s="851"/>
      <c r="AS87" s="851"/>
      <c r="AT87" s="851"/>
      <c r="AU87" s="851"/>
      <c r="AV87" s="851"/>
      <c r="AW87" s="851"/>
      <c r="AX87" s="851"/>
      <c r="AY87" s="851"/>
      <c r="AZ87" s="851"/>
      <c r="BA87" s="851"/>
      <c r="BB87" s="851"/>
      <c r="BC87" s="851"/>
      <c r="BD87" s="851"/>
      <c r="BE87" s="851"/>
      <c r="BF87" s="851"/>
      <c r="BG87" s="851"/>
      <c r="BH87" s="851"/>
      <c r="BI87" s="851"/>
      <c r="BJ87" s="851"/>
      <c r="BK87" s="851"/>
      <c r="BL87" s="851"/>
    </row>
    <row r="88" spans="1:64" s="854" customFormat="1">
      <c r="A88" s="851"/>
      <c r="B88" s="851"/>
      <c r="C88" s="852"/>
      <c r="D88" s="853" t="s">
        <v>477</v>
      </c>
      <c r="E88" s="852"/>
      <c r="F88" s="852"/>
      <c r="G88" s="851"/>
      <c r="H88" s="851"/>
      <c r="I88" s="851"/>
      <c r="J88" s="851"/>
      <c r="K88" s="851"/>
      <c r="L88" s="851"/>
      <c r="M88" s="851"/>
      <c r="N88" s="851"/>
      <c r="O88" s="851"/>
      <c r="P88" s="851"/>
      <c r="Q88" s="851"/>
      <c r="R88" s="851"/>
      <c r="S88" s="851"/>
      <c r="T88" s="851"/>
      <c r="U88" s="851"/>
      <c r="V88" s="851"/>
      <c r="W88" s="851"/>
      <c r="X88" s="851"/>
      <c r="Y88" s="851"/>
      <c r="Z88" s="851"/>
      <c r="AA88" s="851"/>
      <c r="AB88" s="851"/>
      <c r="AC88" s="851"/>
      <c r="AD88" s="851"/>
      <c r="AE88" s="851"/>
      <c r="AF88" s="851"/>
      <c r="AG88" s="851"/>
      <c r="AH88" s="851"/>
      <c r="AI88" s="851"/>
      <c r="AJ88" s="851"/>
      <c r="AK88" s="851"/>
      <c r="AL88" s="851"/>
      <c r="AM88" s="851"/>
      <c r="AN88" s="851"/>
      <c r="AO88" s="851"/>
      <c r="AP88" s="851"/>
      <c r="AQ88" s="851"/>
      <c r="AR88" s="851"/>
      <c r="AS88" s="851"/>
      <c r="AT88" s="851"/>
      <c r="AU88" s="851"/>
      <c r="AV88" s="851"/>
      <c r="AW88" s="851"/>
      <c r="AX88" s="851"/>
      <c r="AY88" s="851"/>
      <c r="AZ88" s="851"/>
      <c r="BA88" s="851"/>
      <c r="BB88" s="851"/>
      <c r="BC88" s="851"/>
      <c r="BD88" s="851"/>
      <c r="BE88" s="851"/>
      <c r="BF88" s="851"/>
      <c r="BG88" s="851"/>
      <c r="BH88" s="851"/>
      <c r="BI88" s="851"/>
      <c r="BJ88" s="851"/>
      <c r="BK88" s="851"/>
      <c r="BL88" s="851"/>
    </row>
    <row r="89" spans="1:64" s="854" customFormat="1">
      <c r="A89" s="851"/>
      <c r="B89" s="851"/>
      <c r="C89" s="852"/>
      <c r="D89" s="853" t="s">
        <v>501</v>
      </c>
      <c r="E89" s="852"/>
      <c r="F89" s="852"/>
      <c r="G89" s="851"/>
      <c r="H89" s="851"/>
      <c r="I89" s="851"/>
      <c r="J89" s="851"/>
      <c r="K89" s="851"/>
      <c r="L89" s="851"/>
      <c r="M89" s="851"/>
      <c r="N89" s="851"/>
      <c r="O89" s="851"/>
      <c r="P89" s="851"/>
      <c r="Q89" s="851"/>
      <c r="R89" s="851"/>
      <c r="S89" s="851"/>
      <c r="T89" s="851"/>
      <c r="U89" s="851"/>
      <c r="V89" s="851"/>
      <c r="W89" s="851"/>
      <c r="X89" s="851"/>
      <c r="Y89" s="851"/>
      <c r="Z89" s="851"/>
      <c r="AA89" s="851"/>
      <c r="AB89" s="851"/>
      <c r="AC89" s="851"/>
      <c r="AD89" s="851"/>
      <c r="AE89" s="851"/>
      <c r="AF89" s="851"/>
      <c r="AG89" s="851"/>
      <c r="AH89" s="851"/>
      <c r="AI89" s="851"/>
      <c r="AJ89" s="851"/>
      <c r="AK89" s="851"/>
      <c r="AL89" s="851"/>
      <c r="AM89" s="851"/>
      <c r="AN89" s="851"/>
      <c r="AO89" s="851"/>
      <c r="AP89" s="851"/>
      <c r="AQ89" s="851"/>
      <c r="AR89" s="851"/>
      <c r="AS89" s="851"/>
      <c r="AT89" s="851"/>
      <c r="AU89" s="851"/>
      <c r="AV89" s="851"/>
      <c r="AW89" s="851"/>
      <c r="AX89" s="851"/>
      <c r="AY89" s="851"/>
      <c r="AZ89" s="851"/>
      <c r="BA89" s="851"/>
      <c r="BB89" s="851"/>
      <c r="BC89" s="851"/>
      <c r="BD89" s="851"/>
      <c r="BE89" s="851"/>
      <c r="BF89" s="851"/>
      <c r="BG89" s="851"/>
      <c r="BH89" s="851"/>
      <c r="BI89" s="851"/>
      <c r="BJ89" s="851"/>
      <c r="BK89" s="851"/>
      <c r="BL89" s="851"/>
    </row>
    <row r="90" spans="1:64" s="854" customFormat="1">
      <c r="A90" s="851"/>
      <c r="B90" s="851"/>
      <c r="C90" s="852"/>
      <c r="D90" s="853"/>
      <c r="E90" s="852"/>
      <c r="F90" s="852"/>
      <c r="G90" s="851"/>
      <c r="H90" s="851"/>
      <c r="I90" s="851"/>
      <c r="J90" s="851"/>
      <c r="K90" s="851"/>
      <c r="L90" s="851"/>
      <c r="M90" s="851"/>
      <c r="N90" s="851"/>
      <c r="O90" s="851"/>
      <c r="P90" s="851"/>
      <c r="Q90" s="851"/>
      <c r="R90" s="851"/>
      <c r="S90" s="851"/>
      <c r="T90" s="851"/>
      <c r="U90" s="851"/>
      <c r="V90" s="851"/>
      <c r="W90" s="851"/>
      <c r="X90" s="851"/>
      <c r="Y90" s="851"/>
      <c r="Z90" s="851"/>
      <c r="AA90" s="851"/>
      <c r="AB90" s="851"/>
      <c r="AC90" s="851"/>
      <c r="AD90" s="851"/>
      <c r="AE90" s="851"/>
      <c r="AF90" s="851"/>
      <c r="AG90" s="851"/>
      <c r="AH90" s="851"/>
      <c r="AI90" s="851"/>
      <c r="AJ90" s="851"/>
      <c r="AK90" s="851"/>
      <c r="AL90" s="851"/>
      <c r="AM90" s="851"/>
      <c r="AN90" s="851"/>
      <c r="AO90" s="851"/>
      <c r="AP90" s="851"/>
      <c r="AQ90" s="851"/>
      <c r="AR90" s="851"/>
      <c r="AS90" s="851"/>
      <c r="AT90" s="851"/>
      <c r="AU90" s="851"/>
      <c r="AV90" s="851"/>
      <c r="AW90" s="851"/>
      <c r="AX90" s="851"/>
      <c r="AY90" s="851"/>
      <c r="AZ90" s="851"/>
      <c r="BA90" s="851"/>
      <c r="BB90" s="851"/>
      <c r="BC90" s="851"/>
      <c r="BD90" s="851"/>
      <c r="BE90" s="851"/>
      <c r="BF90" s="851"/>
      <c r="BG90" s="851"/>
      <c r="BH90" s="851"/>
      <c r="BI90" s="851"/>
      <c r="BJ90" s="851"/>
      <c r="BK90" s="851"/>
      <c r="BL90" s="851"/>
    </row>
    <row r="91" spans="1:64" s="854" customFormat="1">
      <c r="A91" s="851"/>
      <c r="B91" s="851"/>
      <c r="C91" s="852"/>
      <c r="D91" s="853"/>
      <c r="E91" s="852"/>
      <c r="F91" s="852"/>
      <c r="G91" s="851"/>
      <c r="H91" s="851"/>
      <c r="I91" s="851"/>
      <c r="J91" s="851"/>
      <c r="K91" s="851"/>
      <c r="L91" s="851"/>
      <c r="M91" s="851"/>
      <c r="N91" s="851"/>
      <c r="O91" s="851"/>
      <c r="P91" s="851"/>
      <c r="Q91" s="851"/>
      <c r="R91" s="851"/>
      <c r="S91" s="851"/>
      <c r="T91" s="851"/>
      <c r="U91" s="851"/>
      <c r="V91" s="851"/>
      <c r="W91" s="851"/>
      <c r="X91" s="851"/>
      <c r="Y91" s="851"/>
      <c r="Z91" s="851"/>
      <c r="AA91" s="851"/>
      <c r="AB91" s="851"/>
      <c r="AC91" s="851"/>
      <c r="AD91" s="851"/>
      <c r="AE91" s="851"/>
      <c r="AF91" s="851"/>
      <c r="AG91" s="851"/>
      <c r="AH91" s="851"/>
      <c r="AI91" s="851"/>
      <c r="AJ91" s="851"/>
      <c r="AK91" s="851"/>
      <c r="AL91" s="851"/>
      <c r="AM91" s="851"/>
      <c r="AN91" s="851"/>
      <c r="AO91" s="851"/>
      <c r="AP91" s="851"/>
      <c r="AQ91" s="851"/>
      <c r="AR91" s="851"/>
      <c r="AS91" s="851"/>
      <c r="AT91" s="851"/>
      <c r="AU91" s="851"/>
      <c r="AV91" s="851"/>
      <c r="AW91" s="851"/>
      <c r="AX91" s="851"/>
      <c r="AY91" s="851"/>
      <c r="AZ91" s="851"/>
      <c r="BA91" s="851"/>
      <c r="BB91" s="851"/>
      <c r="BC91" s="851"/>
      <c r="BD91" s="851"/>
      <c r="BE91" s="851"/>
      <c r="BF91" s="851"/>
      <c r="BG91" s="851"/>
      <c r="BH91" s="851"/>
      <c r="BI91" s="851"/>
      <c r="BJ91" s="851"/>
      <c r="BK91" s="851"/>
      <c r="BL91" s="851"/>
    </row>
    <row r="92" spans="1:64" s="854" customFormat="1">
      <c r="A92" s="851"/>
      <c r="B92" s="851"/>
      <c r="C92" s="852"/>
      <c r="D92" s="853"/>
      <c r="E92" s="852"/>
      <c r="F92" s="852"/>
      <c r="G92" s="851"/>
      <c r="H92" s="851"/>
      <c r="I92" s="851"/>
      <c r="J92" s="851"/>
      <c r="K92" s="851"/>
      <c r="L92" s="851"/>
      <c r="M92" s="851"/>
      <c r="N92" s="851"/>
      <c r="O92" s="851"/>
      <c r="P92" s="851"/>
      <c r="Q92" s="851"/>
      <c r="R92" s="851"/>
      <c r="S92" s="851"/>
      <c r="T92" s="851"/>
      <c r="U92" s="851"/>
      <c r="V92" s="851"/>
      <c r="W92" s="851"/>
      <c r="X92" s="851"/>
      <c r="Y92" s="851"/>
      <c r="Z92" s="851"/>
      <c r="AA92" s="851"/>
      <c r="AB92" s="851"/>
      <c r="AC92" s="851"/>
      <c r="AD92" s="851"/>
      <c r="AE92" s="851"/>
      <c r="AF92" s="851"/>
      <c r="AG92" s="851"/>
      <c r="AH92" s="851"/>
      <c r="AI92" s="851"/>
      <c r="AJ92" s="851"/>
      <c r="AK92" s="851"/>
      <c r="AL92" s="851"/>
      <c r="AM92" s="851"/>
      <c r="AN92" s="851"/>
      <c r="AO92" s="851"/>
      <c r="AP92" s="851"/>
      <c r="AQ92" s="851"/>
      <c r="AR92" s="851"/>
      <c r="AS92" s="851"/>
      <c r="AT92" s="851"/>
      <c r="AU92" s="851"/>
      <c r="AV92" s="851"/>
      <c r="AW92" s="851"/>
      <c r="AX92" s="851"/>
      <c r="AY92" s="851"/>
      <c r="AZ92" s="851"/>
      <c r="BA92" s="851"/>
      <c r="BB92" s="851"/>
      <c r="BC92" s="851"/>
      <c r="BD92" s="851"/>
      <c r="BE92" s="851"/>
      <c r="BF92" s="851"/>
      <c r="BG92" s="851"/>
      <c r="BH92" s="851"/>
      <c r="BI92" s="851"/>
      <c r="BJ92" s="851"/>
      <c r="BK92" s="851"/>
      <c r="BL92" s="851"/>
    </row>
    <row r="93" spans="1:64" s="854" customFormat="1">
      <c r="A93" s="851"/>
      <c r="B93" s="851"/>
      <c r="C93" s="852"/>
      <c r="D93" s="853" t="s">
        <v>502</v>
      </c>
      <c r="E93" s="852"/>
      <c r="F93" s="852"/>
      <c r="G93" s="851"/>
      <c r="H93" s="851"/>
      <c r="I93" s="851"/>
      <c r="J93" s="851"/>
      <c r="K93" s="851"/>
      <c r="L93" s="851"/>
      <c r="M93" s="851"/>
      <c r="N93" s="851"/>
      <c r="O93" s="851"/>
      <c r="P93" s="851"/>
      <c r="Q93" s="851"/>
      <c r="R93" s="851"/>
      <c r="S93" s="851"/>
      <c r="T93" s="851"/>
      <c r="U93" s="851"/>
      <c r="V93" s="851"/>
      <c r="W93" s="851"/>
      <c r="X93" s="851"/>
      <c r="Y93" s="851"/>
      <c r="Z93" s="851"/>
      <c r="AA93" s="851"/>
      <c r="AB93" s="851"/>
      <c r="AC93" s="851"/>
      <c r="AD93" s="851"/>
      <c r="AE93" s="851"/>
      <c r="AF93" s="851"/>
      <c r="AG93" s="851"/>
      <c r="AH93" s="851"/>
      <c r="AI93" s="851"/>
      <c r="AJ93" s="851"/>
      <c r="AK93" s="851"/>
      <c r="AL93" s="851"/>
      <c r="AM93" s="851"/>
      <c r="AN93" s="851"/>
      <c r="AO93" s="851"/>
      <c r="AP93" s="851"/>
      <c r="AQ93" s="851"/>
      <c r="AR93" s="851"/>
      <c r="AS93" s="851"/>
      <c r="AT93" s="851"/>
      <c r="AU93" s="851"/>
      <c r="AV93" s="851"/>
      <c r="AW93" s="851"/>
      <c r="AX93" s="851"/>
      <c r="AY93" s="851"/>
      <c r="AZ93" s="851"/>
      <c r="BA93" s="851"/>
      <c r="BB93" s="851"/>
      <c r="BC93" s="851"/>
      <c r="BD93" s="851"/>
      <c r="BE93" s="851"/>
      <c r="BF93" s="851"/>
      <c r="BG93" s="851"/>
      <c r="BH93" s="851"/>
      <c r="BI93" s="851"/>
      <c r="BJ93" s="851"/>
      <c r="BK93" s="851"/>
      <c r="BL93" s="851"/>
    </row>
    <row r="94" spans="1:64" s="854" customFormat="1">
      <c r="A94" s="851"/>
      <c r="B94" s="851"/>
      <c r="C94" s="852"/>
      <c r="D94" s="853" t="s">
        <v>478</v>
      </c>
      <c r="E94" s="852"/>
      <c r="F94" s="852"/>
      <c r="G94" s="851"/>
      <c r="H94" s="851"/>
      <c r="I94" s="851"/>
      <c r="J94" s="851"/>
      <c r="K94" s="851"/>
      <c r="L94" s="851"/>
      <c r="M94" s="851"/>
      <c r="N94" s="851"/>
      <c r="O94" s="851"/>
      <c r="P94" s="851"/>
      <c r="Q94" s="851"/>
      <c r="R94" s="851"/>
      <c r="S94" s="851"/>
      <c r="T94" s="851"/>
      <c r="U94" s="851"/>
      <c r="V94" s="851"/>
      <c r="W94" s="851"/>
      <c r="X94" s="851"/>
      <c r="Y94" s="851"/>
      <c r="Z94" s="851"/>
      <c r="AA94" s="851"/>
      <c r="AB94" s="851"/>
      <c r="AC94" s="851"/>
      <c r="AD94" s="851"/>
      <c r="AE94" s="851"/>
      <c r="AF94" s="851"/>
      <c r="AG94" s="851"/>
      <c r="AH94" s="851"/>
      <c r="AI94" s="851"/>
      <c r="AJ94" s="851"/>
      <c r="AK94" s="851"/>
      <c r="AL94" s="851"/>
      <c r="AM94" s="851"/>
      <c r="AN94" s="851"/>
      <c r="AO94" s="851"/>
      <c r="AP94" s="851"/>
      <c r="AQ94" s="851"/>
      <c r="AR94" s="851"/>
      <c r="AS94" s="851"/>
      <c r="AT94" s="851"/>
      <c r="AU94" s="851"/>
      <c r="AV94" s="851"/>
      <c r="AW94" s="851"/>
      <c r="AX94" s="851"/>
      <c r="AY94" s="851"/>
      <c r="AZ94" s="851"/>
      <c r="BA94" s="851"/>
      <c r="BB94" s="851"/>
      <c r="BC94" s="851"/>
      <c r="BD94" s="851"/>
      <c r="BE94" s="851"/>
      <c r="BF94" s="851"/>
      <c r="BG94" s="851"/>
      <c r="BH94" s="851"/>
      <c r="BI94" s="851"/>
      <c r="BJ94" s="851"/>
      <c r="BK94" s="851"/>
      <c r="BL94" s="851"/>
    </row>
    <row r="95" spans="1:64" s="854" customFormat="1">
      <c r="A95" s="851"/>
      <c r="B95" s="851"/>
      <c r="C95" s="852"/>
      <c r="D95" s="853"/>
      <c r="E95" s="852"/>
      <c r="F95" s="852"/>
      <c r="G95" s="851"/>
      <c r="H95" s="851"/>
      <c r="I95" s="851"/>
      <c r="J95" s="851"/>
      <c r="K95" s="851"/>
      <c r="L95" s="851"/>
      <c r="M95" s="851"/>
      <c r="N95" s="851"/>
      <c r="O95" s="851"/>
      <c r="P95" s="851"/>
      <c r="Q95" s="851"/>
      <c r="R95" s="851"/>
      <c r="S95" s="851"/>
      <c r="T95" s="851"/>
      <c r="U95" s="851"/>
      <c r="V95" s="851"/>
      <c r="W95" s="851"/>
      <c r="X95" s="851"/>
      <c r="Y95" s="851"/>
      <c r="Z95" s="851"/>
      <c r="AA95" s="851"/>
      <c r="AB95" s="851"/>
      <c r="AC95" s="851"/>
      <c r="AD95" s="851"/>
      <c r="AE95" s="851"/>
      <c r="AF95" s="851"/>
      <c r="AG95" s="851"/>
      <c r="AH95" s="851"/>
      <c r="AI95" s="851"/>
      <c r="AJ95" s="851"/>
      <c r="AK95" s="851"/>
      <c r="AL95" s="851"/>
      <c r="AM95" s="851"/>
      <c r="AN95" s="851"/>
      <c r="AO95" s="851"/>
      <c r="AP95" s="851"/>
      <c r="AQ95" s="851"/>
      <c r="AR95" s="851"/>
      <c r="AS95" s="851"/>
      <c r="AT95" s="851"/>
      <c r="AU95" s="851"/>
      <c r="AV95" s="851"/>
      <c r="AW95" s="851"/>
      <c r="AX95" s="851"/>
      <c r="AY95" s="851"/>
      <c r="AZ95" s="851"/>
      <c r="BA95" s="851"/>
      <c r="BB95" s="851"/>
      <c r="BC95" s="851"/>
      <c r="BD95" s="851"/>
      <c r="BE95" s="851"/>
      <c r="BF95" s="851"/>
      <c r="BG95" s="851"/>
      <c r="BH95" s="851"/>
      <c r="BI95" s="851"/>
      <c r="BJ95" s="851"/>
      <c r="BK95" s="851"/>
      <c r="BL95" s="851"/>
    </row>
    <row r="96" spans="1:64" s="854" customFormat="1">
      <c r="A96" s="851"/>
      <c r="B96" s="851"/>
      <c r="C96" s="852"/>
      <c r="D96" s="853"/>
      <c r="E96" s="852"/>
      <c r="F96" s="852"/>
      <c r="G96" s="851"/>
      <c r="H96" s="851"/>
      <c r="I96" s="851"/>
      <c r="J96" s="851"/>
      <c r="K96" s="851"/>
      <c r="L96" s="851"/>
      <c r="M96" s="851"/>
      <c r="N96" s="851"/>
      <c r="O96" s="851"/>
      <c r="P96" s="851"/>
      <c r="Q96" s="851"/>
      <c r="R96" s="851"/>
      <c r="S96" s="851"/>
      <c r="T96" s="851"/>
      <c r="U96" s="851"/>
      <c r="V96" s="851"/>
      <c r="W96" s="851"/>
      <c r="X96" s="851"/>
      <c r="Y96" s="851"/>
      <c r="Z96" s="851"/>
      <c r="AA96" s="851"/>
      <c r="AB96" s="851"/>
      <c r="AC96" s="851"/>
      <c r="AD96" s="851"/>
      <c r="AE96" s="851"/>
      <c r="AF96" s="851"/>
      <c r="AG96" s="851"/>
      <c r="AH96" s="851"/>
      <c r="AI96" s="851"/>
      <c r="AJ96" s="851"/>
      <c r="AK96" s="851"/>
      <c r="AL96" s="851"/>
      <c r="AM96" s="851"/>
      <c r="AN96" s="851"/>
      <c r="AO96" s="851"/>
      <c r="AP96" s="851"/>
      <c r="AQ96" s="851"/>
      <c r="AR96" s="851"/>
      <c r="AS96" s="851"/>
      <c r="AT96" s="851"/>
      <c r="AU96" s="851"/>
      <c r="AV96" s="851"/>
      <c r="AW96" s="851"/>
      <c r="AX96" s="851"/>
      <c r="AY96" s="851"/>
      <c r="AZ96" s="851"/>
      <c r="BA96" s="851"/>
      <c r="BB96" s="851"/>
      <c r="BC96" s="851"/>
      <c r="BD96" s="851"/>
      <c r="BE96" s="851"/>
      <c r="BF96" s="851"/>
      <c r="BG96" s="851"/>
      <c r="BH96" s="851"/>
      <c r="BI96" s="851"/>
      <c r="BJ96" s="851"/>
      <c r="BK96" s="851"/>
      <c r="BL96" s="851"/>
    </row>
    <row r="97" spans="1:64" s="854" customFormat="1">
      <c r="A97" s="851"/>
      <c r="B97" s="851"/>
      <c r="C97" s="852"/>
      <c r="D97" s="853" t="s">
        <v>503</v>
      </c>
      <c r="E97" s="852"/>
      <c r="F97" s="852"/>
      <c r="G97" s="851"/>
      <c r="H97" s="851"/>
      <c r="I97" s="851"/>
      <c r="J97" s="851"/>
      <c r="K97" s="851"/>
      <c r="L97" s="851"/>
      <c r="M97" s="851"/>
      <c r="N97" s="851"/>
      <c r="O97" s="851"/>
      <c r="P97" s="851"/>
      <c r="Q97" s="851"/>
      <c r="R97" s="851"/>
      <c r="S97" s="851"/>
      <c r="T97" s="851"/>
      <c r="U97" s="851"/>
      <c r="V97" s="851"/>
      <c r="W97" s="851"/>
      <c r="X97" s="851"/>
      <c r="Y97" s="851"/>
      <c r="Z97" s="851"/>
      <c r="AA97" s="851"/>
      <c r="AB97" s="851"/>
      <c r="AC97" s="851"/>
      <c r="AD97" s="851"/>
      <c r="AE97" s="851"/>
      <c r="AF97" s="851"/>
      <c r="AG97" s="851"/>
      <c r="AH97" s="851"/>
      <c r="AI97" s="851"/>
      <c r="AJ97" s="851"/>
      <c r="AK97" s="851"/>
      <c r="AL97" s="851"/>
      <c r="AM97" s="851"/>
      <c r="AN97" s="851"/>
      <c r="AO97" s="851"/>
      <c r="AP97" s="851"/>
      <c r="AQ97" s="851"/>
      <c r="AR97" s="851"/>
      <c r="AS97" s="851"/>
      <c r="AT97" s="851"/>
      <c r="AU97" s="851"/>
      <c r="AV97" s="851"/>
      <c r="AW97" s="851"/>
      <c r="AX97" s="851"/>
      <c r="AY97" s="851"/>
      <c r="AZ97" s="851"/>
      <c r="BA97" s="851"/>
      <c r="BB97" s="851"/>
      <c r="BC97" s="851"/>
      <c r="BD97" s="851"/>
      <c r="BE97" s="851"/>
      <c r="BF97" s="851"/>
      <c r="BG97" s="851"/>
      <c r="BH97" s="851"/>
      <c r="BI97" s="851"/>
      <c r="BJ97" s="851"/>
      <c r="BK97" s="851"/>
      <c r="BL97" s="851"/>
    </row>
    <row r="98" spans="1:64" s="854" customFormat="1">
      <c r="A98" s="851"/>
      <c r="B98" s="851"/>
      <c r="C98" s="852"/>
      <c r="D98" s="853" t="s">
        <v>479</v>
      </c>
      <c r="E98" s="852"/>
      <c r="F98" s="852"/>
      <c r="G98" s="851"/>
      <c r="H98" s="851"/>
      <c r="I98" s="851"/>
      <c r="J98" s="851"/>
      <c r="K98" s="851"/>
      <c r="L98" s="851"/>
      <c r="M98" s="851"/>
      <c r="N98" s="851"/>
      <c r="O98" s="851"/>
      <c r="P98" s="851"/>
      <c r="Q98" s="851"/>
      <c r="R98" s="851"/>
      <c r="S98" s="851"/>
      <c r="T98" s="851"/>
      <c r="U98" s="851"/>
      <c r="V98" s="851"/>
      <c r="W98" s="851"/>
      <c r="X98" s="851"/>
      <c r="Y98" s="851"/>
      <c r="Z98" s="851"/>
      <c r="AA98" s="851"/>
      <c r="AB98" s="851"/>
      <c r="AC98" s="851"/>
      <c r="AD98" s="851"/>
      <c r="AE98" s="851"/>
      <c r="AF98" s="851"/>
      <c r="AG98" s="851"/>
      <c r="AH98" s="851"/>
      <c r="AI98" s="851"/>
      <c r="AJ98" s="851"/>
      <c r="AK98" s="851"/>
      <c r="AL98" s="851"/>
      <c r="AM98" s="851"/>
      <c r="AN98" s="851"/>
      <c r="AO98" s="851"/>
      <c r="AP98" s="851"/>
      <c r="AQ98" s="851"/>
      <c r="AR98" s="851"/>
      <c r="AS98" s="851"/>
      <c r="AT98" s="851"/>
      <c r="AU98" s="851"/>
      <c r="AV98" s="851"/>
      <c r="AW98" s="851"/>
      <c r="AX98" s="851"/>
      <c r="AY98" s="851"/>
      <c r="AZ98" s="851"/>
      <c r="BA98" s="851"/>
      <c r="BB98" s="851"/>
      <c r="BC98" s="851"/>
      <c r="BD98" s="851"/>
      <c r="BE98" s="851"/>
      <c r="BF98" s="851"/>
      <c r="BG98" s="851"/>
      <c r="BH98" s="851"/>
      <c r="BI98" s="851"/>
      <c r="BJ98" s="851"/>
      <c r="BK98" s="851"/>
      <c r="BL98" s="851"/>
    </row>
    <row r="99" spans="1:64" s="854" customFormat="1">
      <c r="A99" s="851"/>
      <c r="B99" s="851"/>
      <c r="C99" s="852"/>
      <c r="D99" s="853"/>
      <c r="E99" s="852"/>
      <c r="F99" s="852"/>
      <c r="G99" s="851"/>
      <c r="H99" s="851"/>
      <c r="I99" s="851"/>
      <c r="J99" s="851"/>
      <c r="K99" s="851"/>
      <c r="L99" s="851"/>
      <c r="M99" s="851"/>
      <c r="N99" s="851"/>
      <c r="O99" s="851"/>
      <c r="P99" s="851"/>
      <c r="Q99" s="851"/>
      <c r="R99" s="851"/>
      <c r="S99" s="851"/>
      <c r="T99" s="851"/>
      <c r="U99" s="851"/>
      <c r="V99" s="851"/>
      <c r="W99" s="851"/>
      <c r="X99" s="851"/>
      <c r="Y99" s="851"/>
      <c r="Z99" s="851"/>
      <c r="AA99" s="851"/>
      <c r="AB99" s="851"/>
      <c r="AC99" s="851"/>
      <c r="AD99" s="851"/>
      <c r="AE99" s="851"/>
      <c r="AF99" s="851"/>
      <c r="AG99" s="851"/>
      <c r="AH99" s="851"/>
      <c r="AI99" s="851"/>
      <c r="AJ99" s="851"/>
      <c r="AK99" s="851"/>
      <c r="AL99" s="851"/>
      <c r="AM99" s="851"/>
      <c r="AN99" s="851"/>
      <c r="AO99" s="851"/>
      <c r="AP99" s="851"/>
      <c r="AQ99" s="851"/>
      <c r="AR99" s="851"/>
      <c r="AS99" s="851"/>
      <c r="AT99" s="851"/>
      <c r="AU99" s="851"/>
      <c r="AV99" s="851"/>
      <c r="AW99" s="851"/>
      <c r="AX99" s="851"/>
      <c r="AY99" s="851"/>
      <c r="AZ99" s="851"/>
      <c r="BA99" s="851"/>
      <c r="BB99" s="851"/>
      <c r="BC99" s="851"/>
      <c r="BD99" s="851"/>
      <c r="BE99" s="851"/>
      <c r="BF99" s="851"/>
      <c r="BG99" s="851"/>
      <c r="BH99" s="851"/>
      <c r="BI99" s="851"/>
      <c r="BJ99" s="851"/>
      <c r="BK99" s="851"/>
      <c r="BL99" s="851"/>
    </row>
    <row r="100" spans="1:64" s="854" customFormat="1">
      <c r="A100" s="851"/>
      <c r="B100" s="851"/>
      <c r="C100" s="852"/>
      <c r="D100" s="853"/>
      <c r="E100" s="852"/>
      <c r="F100" s="852"/>
      <c r="G100" s="851"/>
      <c r="H100" s="851"/>
      <c r="I100" s="851"/>
      <c r="J100" s="851"/>
      <c r="K100" s="851"/>
      <c r="L100" s="851"/>
      <c r="M100" s="851"/>
      <c r="N100" s="851"/>
      <c r="O100" s="851"/>
      <c r="P100" s="851"/>
      <c r="Q100" s="851"/>
      <c r="R100" s="851"/>
      <c r="S100" s="851"/>
      <c r="T100" s="851"/>
      <c r="U100" s="851"/>
      <c r="V100" s="851"/>
      <c r="W100" s="851"/>
      <c r="X100" s="851"/>
      <c r="Y100" s="851"/>
      <c r="Z100" s="851"/>
      <c r="AA100" s="851"/>
      <c r="AB100" s="851"/>
      <c r="AC100" s="851"/>
      <c r="AD100" s="851"/>
      <c r="AE100" s="851"/>
      <c r="AF100" s="851"/>
      <c r="AG100" s="851"/>
      <c r="AH100" s="851"/>
      <c r="AI100" s="851"/>
      <c r="AJ100" s="851"/>
      <c r="AK100" s="851"/>
      <c r="AL100" s="851"/>
      <c r="AM100" s="851"/>
      <c r="AN100" s="851"/>
      <c r="AO100" s="851"/>
      <c r="AP100" s="851"/>
      <c r="AQ100" s="851"/>
      <c r="AR100" s="851"/>
      <c r="AS100" s="851"/>
      <c r="AT100" s="851"/>
      <c r="AU100" s="851"/>
      <c r="AV100" s="851"/>
      <c r="AW100" s="851"/>
      <c r="AX100" s="851"/>
      <c r="AY100" s="851"/>
      <c r="AZ100" s="851"/>
      <c r="BA100" s="851"/>
      <c r="BB100" s="851"/>
      <c r="BC100" s="851"/>
      <c r="BD100" s="851"/>
      <c r="BE100" s="851"/>
      <c r="BF100" s="851"/>
      <c r="BG100" s="851"/>
      <c r="BH100" s="851"/>
      <c r="BI100" s="851"/>
      <c r="BJ100" s="851"/>
      <c r="BK100" s="851"/>
      <c r="BL100" s="851"/>
    </row>
    <row r="101" spans="1:64" s="854" customFormat="1">
      <c r="A101" s="851"/>
      <c r="B101" s="851"/>
      <c r="C101" s="852"/>
      <c r="D101" s="853">
        <v>1</v>
      </c>
      <c r="E101" s="852"/>
      <c r="F101" s="852"/>
      <c r="G101" s="851"/>
      <c r="H101" s="851"/>
      <c r="I101" s="851"/>
      <c r="J101" s="851"/>
      <c r="K101" s="851"/>
      <c r="L101" s="851"/>
      <c r="M101" s="851"/>
      <c r="N101" s="851"/>
      <c r="O101" s="851"/>
      <c r="P101" s="851"/>
      <c r="Q101" s="851"/>
      <c r="R101" s="851"/>
      <c r="S101" s="851"/>
      <c r="T101" s="851"/>
      <c r="U101" s="851"/>
      <c r="V101" s="851"/>
      <c r="W101" s="851"/>
      <c r="X101" s="851"/>
      <c r="Y101" s="851"/>
      <c r="Z101" s="851"/>
      <c r="AA101" s="851"/>
      <c r="AB101" s="851"/>
      <c r="AC101" s="851"/>
      <c r="AD101" s="851"/>
      <c r="AE101" s="851"/>
      <c r="AF101" s="851"/>
      <c r="AG101" s="851"/>
      <c r="AH101" s="851"/>
      <c r="AI101" s="851"/>
      <c r="AJ101" s="851"/>
      <c r="AK101" s="851"/>
      <c r="AL101" s="851"/>
      <c r="AM101" s="851"/>
      <c r="AN101" s="851"/>
      <c r="AO101" s="851"/>
      <c r="AP101" s="851"/>
      <c r="AQ101" s="851"/>
      <c r="AR101" s="851"/>
      <c r="AS101" s="851"/>
      <c r="AT101" s="851"/>
      <c r="AU101" s="851"/>
      <c r="AV101" s="851"/>
      <c r="AW101" s="851"/>
      <c r="AX101" s="851"/>
      <c r="AY101" s="851"/>
      <c r="AZ101" s="851"/>
      <c r="BA101" s="851"/>
      <c r="BB101" s="851"/>
      <c r="BC101" s="851"/>
      <c r="BD101" s="851"/>
      <c r="BE101" s="851"/>
      <c r="BF101" s="851"/>
      <c r="BG101" s="851"/>
      <c r="BH101" s="851"/>
      <c r="BI101" s="851"/>
      <c r="BJ101" s="851"/>
      <c r="BK101" s="851"/>
      <c r="BL101" s="851"/>
    </row>
    <row r="102" spans="1:64" s="854" customFormat="1">
      <c r="A102" s="851"/>
      <c r="B102" s="851"/>
      <c r="C102" s="852"/>
      <c r="D102" s="853">
        <v>2</v>
      </c>
      <c r="E102" s="852"/>
      <c r="F102" s="852"/>
      <c r="G102" s="851"/>
      <c r="H102" s="851"/>
      <c r="I102" s="851"/>
      <c r="J102" s="851"/>
      <c r="K102" s="851"/>
      <c r="L102" s="851"/>
      <c r="M102" s="851"/>
      <c r="N102" s="851"/>
      <c r="O102" s="851"/>
      <c r="P102" s="851"/>
      <c r="Q102" s="851"/>
      <c r="R102" s="851"/>
      <c r="S102" s="851"/>
      <c r="T102" s="851"/>
      <c r="U102" s="851"/>
      <c r="V102" s="851"/>
      <c r="W102" s="851"/>
      <c r="X102" s="851"/>
      <c r="Y102" s="851"/>
      <c r="Z102" s="851"/>
      <c r="AA102" s="851"/>
      <c r="AB102" s="851"/>
      <c r="AC102" s="851"/>
      <c r="AD102" s="851"/>
      <c r="AE102" s="851"/>
      <c r="AF102" s="851"/>
      <c r="AG102" s="851"/>
      <c r="AH102" s="851"/>
      <c r="AI102" s="851"/>
      <c r="AJ102" s="851"/>
      <c r="AK102" s="851"/>
      <c r="AL102" s="851"/>
      <c r="AM102" s="851"/>
      <c r="AN102" s="851"/>
      <c r="AO102" s="851"/>
      <c r="AP102" s="851"/>
      <c r="AQ102" s="851"/>
      <c r="AR102" s="851"/>
      <c r="AS102" s="851"/>
      <c r="AT102" s="851"/>
      <c r="AU102" s="851"/>
      <c r="AV102" s="851"/>
      <c r="AW102" s="851"/>
      <c r="AX102" s="851"/>
      <c r="AY102" s="851"/>
      <c r="AZ102" s="851"/>
      <c r="BA102" s="851"/>
      <c r="BB102" s="851"/>
      <c r="BC102" s="851"/>
      <c r="BD102" s="851"/>
      <c r="BE102" s="851"/>
      <c r="BF102" s="851"/>
      <c r="BG102" s="851"/>
      <c r="BH102" s="851"/>
      <c r="BI102" s="851"/>
      <c r="BJ102" s="851"/>
      <c r="BK102" s="851"/>
      <c r="BL102" s="851"/>
    </row>
    <row r="103" spans="1:64" s="854" customFormat="1">
      <c r="A103" s="851"/>
      <c r="B103" s="851"/>
      <c r="C103" s="852"/>
      <c r="D103" s="853">
        <v>3</v>
      </c>
      <c r="E103" s="852"/>
      <c r="F103" s="852"/>
      <c r="G103" s="851"/>
      <c r="H103" s="851"/>
      <c r="I103" s="851"/>
      <c r="J103" s="851"/>
      <c r="K103" s="851"/>
      <c r="L103" s="851"/>
      <c r="M103" s="851"/>
      <c r="N103" s="851"/>
      <c r="O103" s="851"/>
      <c r="P103" s="851"/>
      <c r="Q103" s="851"/>
      <c r="R103" s="851"/>
      <c r="S103" s="851"/>
      <c r="T103" s="851"/>
      <c r="U103" s="851"/>
      <c r="V103" s="851"/>
      <c r="W103" s="851"/>
      <c r="X103" s="851"/>
      <c r="Y103" s="851"/>
      <c r="Z103" s="851"/>
      <c r="AA103" s="851"/>
      <c r="AB103" s="851"/>
      <c r="AC103" s="851"/>
      <c r="AD103" s="851"/>
      <c r="AE103" s="851"/>
      <c r="AF103" s="851"/>
      <c r="AG103" s="851"/>
      <c r="AH103" s="851"/>
      <c r="AI103" s="851"/>
      <c r="AJ103" s="851"/>
      <c r="AK103" s="851"/>
      <c r="AL103" s="851"/>
      <c r="AM103" s="851"/>
      <c r="AN103" s="851"/>
      <c r="AO103" s="851"/>
      <c r="AP103" s="851"/>
      <c r="AQ103" s="851"/>
      <c r="AR103" s="851"/>
      <c r="AS103" s="851"/>
      <c r="AT103" s="851"/>
      <c r="AU103" s="851"/>
      <c r="AV103" s="851"/>
      <c r="AW103" s="851"/>
      <c r="AX103" s="851"/>
      <c r="AY103" s="851"/>
      <c r="AZ103" s="851"/>
      <c r="BA103" s="851"/>
      <c r="BB103" s="851"/>
      <c r="BC103" s="851"/>
      <c r="BD103" s="851"/>
      <c r="BE103" s="851"/>
      <c r="BF103" s="851"/>
      <c r="BG103" s="851"/>
      <c r="BH103" s="851"/>
      <c r="BI103" s="851"/>
      <c r="BJ103" s="851"/>
      <c r="BK103" s="851"/>
      <c r="BL103" s="851"/>
    </row>
    <row r="104" spans="1:64" s="854" customFormat="1">
      <c r="A104" s="851"/>
      <c r="B104" s="851"/>
      <c r="C104" s="852"/>
      <c r="D104" s="853">
        <v>4</v>
      </c>
      <c r="E104" s="852"/>
      <c r="F104" s="852"/>
      <c r="G104" s="851"/>
      <c r="H104" s="851"/>
      <c r="I104" s="851"/>
      <c r="J104" s="851"/>
      <c r="K104" s="851"/>
      <c r="L104" s="851"/>
      <c r="M104" s="851"/>
      <c r="N104" s="851"/>
      <c r="O104" s="851"/>
      <c r="P104" s="851"/>
      <c r="Q104" s="851"/>
      <c r="R104" s="851"/>
      <c r="S104" s="851"/>
      <c r="T104" s="851"/>
      <c r="U104" s="851"/>
      <c r="V104" s="851"/>
      <c r="W104" s="851"/>
      <c r="X104" s="851"/>
      <c r="Y104" s="851"/>
      <c r="Z104" s="851"/>
      <c r="AA104" s="851"/>
      <c r="AB104" s="851"/>
      <c r="AC104" s="851"/>
      <c r="AD104" s="851"/>
      <c r="AE104" s="851"/>
      <c r="AF104" s="851"/>
      <c r="AG104" s="851"/>
      <c r="AH104" s="851"/>
      <c r="AI104" s="851"/>
      <c r="AJ104" s="851"/>
      <c r="AK104" s="851"/>
      <c r="AL104" s="851"/>
      <c r="AM104" s="851"/>
      <c r="AN104" s="851"/>
      <c r="AO104" s="851"/>
      <c r="AP104" s="851"/>
      <c r="AQ104" s="851"/>
      <c r="AR104" s="851"/>
      <c r="AS104" s="851"/>
      <c r="AT104" s="851"/>
      <c r="AU104" s="851"/>
      <c r="AV104" s="851"/>
      <c r="AW104" s="851"/>
      <c r="AX104" s="851"/>
      <c r="AY104" s="851"/>
      <c r="AZ104" s="851"/>
      <c r="BA104" s="851"/>
      <c r="BB104" s="851"/>
      <c r="BC104" s="851"/>
      <c r="BD104" s="851"/>
      <c r="BE104" s="851"/>
      <c r="BF104" s="851"/>
      <c r="BG104" s="851"/>
      <c r="BH104" s="851"/>
      <c r="BI104" s="851"/>
      <c r="BJ104" s="851"/>
      <c r="BK104" s="851"/>
      <c r="BL104" s="851"/>
    </row>
    <row r="105" spans="1:64" s="854" customFormat="1">
      <c r="A105" s="851"/>
      <c r="B105" s="851"/>
      <c r="C105" s="852"/>
      <c r="D105" s="853">
        <v>5</v>
      </c>
      <c r="E105" s="852"/>
      <c r="F105" s="852"/>
      <c r="G105" s="851"/>
      <c r="H105" s="851"/>
      <c r="I105" s="851"/>
      <c r="J105" s="851"/>
      <c r="K105" s="851"/>
      <c r="L105" s="851"/>
      <c r="M105" s="851"/>
      <c r="N105" s="851"/>
      <c r="O105" s="851"/>
      <c r="P105" s="851"/>
      <c r="Q105" s="851"/>
      <c r="R105" s="851"/>
      <c r="S105" s="851"/>
      <c r="T105" s="851"/>
      <c r="U105" s="851"/>
      <c r="V105" s="851"/>
      <c r="W105" s="851"/>
      <c r="X105" s="851"/>
      <c r="Y105" s="851"/>
      <c r="Z105" s="851"/>
      <c r="AA105" s="851"/>
      <c r="AB105" s="851"/>
      <c r="AC105" s="851"/>
      <c r="AD105" s="851"/>
      <c r="AE105" s="851"/>
      <c r="AF105" s="851"/>
      <c r="AG105" s="851"/>
      <c r="AH105" s="851"/>
      <c r="AI105" s="851"/>
      <c r="AJ105" s="851"/>
      <c r="AK105" s="851"/>
      <c r="AL105" s="851"/>
      <c r="AM105" s="851"/>
      <c r="AN105" s="851"/>
      <c r="AO105" s="851"/>
      <c r="AP105" s="851"/>
      <c r="AQ105" s="851"/>
      <c r="AR105" s="851"/>
      <c r="AS105" s="851"/>
      <c r="AT105" s="851"/>
      <c r="AU105" s="851"/>
      <c r="AV105" s="851"/>
      <c r="AW105" s="851"/>
      <c r="AX105" s="851"/>
      <c r="AY105" s="851"/>
      <c r="AZ105" s="851"/>
      <c r="BA105" s="851"/>
      <c r="BB105" s="851"/>
      <c r="BC105" s="851"/>
      <c r="BD105" s="851"/>
      <c r="BE105" s="851"/>
      <c r="BF105" s="851"/>
      <c r="BG105" s="851"/>
      <c r="BH105" s="851"/>
      <c r="BI105" s="851"/>
      <c r="BJ105" s="851"/>
      <c r="BK105" s="851"/>
      <c r="BL105" s="851"/>
    </row>
    <row r="106" spans="1:64" s="854" customFormat="1">
      <c r="A106" s="851"/>
      <c r="B106" s="851"/>
      <c r="C106" s="852"/>
      <c r="D106" s="853">
        <v>6</v>
      </c>
      <c r="E106" s="852"/>
      <c r="F106" s="852"/>
      <c r="G106" s="851"/>
      <c r="H106" s="851"/>
      <c r="I106" s="851"/>
      <c r="J106" s="851"/>
      <c r="K106" s="851"/>
      <c r="L106" s="851"/>
      <c r="M106" s="851"/>
      <c r="N106" s="851"/>
      <c r="O106" s="851"/>
      <c r="P106" s="851"/>
      <c r="Q106" s="851"/>
      <c r="R106" s="851"/>
      <c r="S106" s="851"/>
      <c r="T106" s="851"/>
      <c r="U106" s="851"/>
      <c r="V106" s="851"/>
      <c r="W106" s="851"/>
      <c r="X106" s="851"/>
      <c r="Y106" s="851"/>
      <c r="Z106" s="851"/>
      <c r="AA106" s="851"/>
      <c r="AB106" s="851"/>
      <c r="AC106" s="851"/>
      <c r="AD106" s="851"/>
      <c r="AE106" s="851"/>
      <c r="AF106" s="851"/>
      <c r="AG106" s="851"/>
      <c r="AH106" s="851"/>
      <c r="AI106" s="851"/>
      <c r="AJ106" s="851"/>
      <c r="AK106" s="851"/>
      <c r="AL106" s="851"/>
      <c r="AM106" s="851"/>
      <c r="AN106" s="851"/>
      <c r="AO106" s="851"/>
      <c r="AP106" s="851"/>
      <c r="AQ106" s="851"/>
      <c r="AR106" s="851"/>
      <c r="AS106" s="851"/>
      <c r="AT106" s="851"/>
      <c r="AU106" s="851"/>
      <c r="AV106" s="851"/>
      <c r="AW106" s="851"/>
      <c r="AX106" s="851"/>
      <c r="AY106" s="851"/>
      <c r="AZ106" s="851"/>
      <c r="BA106" s="851"/>
      <c r="BB106" s="851"/>
      <c r="BC106" s="851"/>
      <c r="BD106" s="851"/>
      <c r="BE106" s="851"/>
      <c r="BF106" s="851"/>
      <c r="BG106" s="851"/>
      <c r="BH106" s="851"/>
      <c r="BI106" s="851"/>
      <c r="BJ106" s="851"/>
      <c r="BK106" s="851"/>
      <c r="BL106" s="851"/>
    </row>
    <row r="107" spans="1:64" s="854" customFormat="1">
      <c r="A107" s="851"/>
      <c r="B107" s="851"/>
      <c r="C107" s="852"/>
      <c r="D107" s="853">
        <v>7</v>
      </c>
      <c r="E107" s="852"/>
      <c r="F107" s="852"/>
      <c r="G107" s="851"/>
      <c r="H107" s="851"/>
      <c r="I107" s="851"/>
      <c r="J107" s="851"/>
      <c r="K107" s="851"/>
      <c r="L107" s="851"/>
      <c r="M107" s="851"/>
      <c r="N107" s="851"/>
      <c r="O107" s="851"/>
      <c r="P107" s="851"/>
      <c r="Q107" s="851"/>
      <c r="R107" s="851"/>
      <c r="S107" s="851"/>
      <c r="T107" s="851"/>
      <c r="U107" s="851"/>
      <c r="V107" s="851"/>
      <c r="W107" s="851"/>
      <c r="X107" s="851"/>
      <c r="Y107" s="851"/>
      <c r="Z107" s="851"/>
      <c r="AA107" s="851"/>
      <c r="AB107" s="851"/>
      <c r="AC107" s="851"/>
      <c r="AD107" s="851"/>
      <c r="AE107" s="851"/>
      <c r="AF107" s="851"/>
      <c r="AG107" s="851"/>
      <c r="AH107" s="851"/>
      <c r="AI107" s="851"/>
      <c r="AJ107" s="851"/>
      <c r="AK107" s="851"/>
      <c r="AL107" s="851"/>
      <c r="AM107" s="851"/>
      <c r="AN107" s="851"/>
      <c r="AO107" s="851"/>
      <c r="AP107" s="851"/>
      <c r="AQ107" s="851"/>
      <c r="AR107" s="851"/>
      <c r="AS107" s="851"/>
      <c r="AT107" s="851"/>
      <c r="AU107" s="851"/>
      <c r="AV107" s="851"/>
      <c r="AW107" s="851"/>
      <c r="AX107" s="851"/>
      <c r="AY107" s="851"/>
      <c r="AZ107" s="851"/>
      <c r="BA107" s="851"/>
      <c r="BB107" s="851"/>
      <c r="BC107" s="851"/>
      <c r="BD107" s="851"/>
      <c r="BE107" s="851"/>
      <c r="BF107" s="851"/>
      <c r="BG107" s="851"/>
      <c r="BH107" s="851"/>
      <c r="BI107" s="851"/>
      <c r="BJ107" s="851"/>
      <c r="BK107" s="851"/>
      <c r="BL107" s="851"/>
    </row>
    <row r="108" spans="1:64" s="854" customFormat="1">
      <c r="A108" s="851"/>
      <c r="B108" s="851"/>
      <c r="C108" s="852"/>
      <c r="D108" s="853">
        <v>8</v>
      </c>
      <c r="E108" s="852"/>
      <c r="F108" s="852"/>
      <c r="G108" s="851"/>
      <c r="H108" s="851"/>
      <c r="I108" s="851"/>
      <c r="J108" s="851"/>
      <c r="K108" s="851"/>
      <c r="L108" s="851"/>
      <c r="M108" s="851"/>
      <c r="N108" s="851"/>
      <c r="O108" s="851"/>
      <c r="P108" s="851"/>
      <c r="Q108" s="851"/>
      <c r="R108" s="851"/>
      <c r="S108" s="851"/>
      <c r="T108" s="851"/>
      <c r="U108" s="851"/>
      <c r="V108" s="851"/>
      <c r="W108" s="851"/>
      <c r="X108" s="851"/>
      <c r="Y108" s="851"/>
      <c r="Z108" s="851"/>
      <c r="AA108" s="851"/>
      <c r="AB108" s="851"/>
      <c r="AC108" s="851"/>
      <c r="AD108" s="851"/>
      <c r="AE108" s="851"/>
      <c r="AF108" s="851"/>
      <c r="AG108" s="851"/>
      <c r="AH108" s="851"/>
      <c r="AI108" s="851"/>
      <c r="AJ108" s="851"/>
      <c r="AK108" s="851"/>
      <c r="AL108" s="851"/>
      <c r="AM108" s="851"/>
      <c r="AN108" s="851"/>
      <c r="AO108" s="851"/>
      <c r="AP108" s="851"/>
      <c r="AQ108" s="851"/>
      <c r="AR108" s="851"/>
      <c r="AS108" s="851"/>
      <c r="AT108" s="851"/>
      <c r="AU108" s="851"/>
      <c r="AV108" s="851"/>
      <c r="AW108" s="851"/>
      <c r="AX108" s="851"/>
      <c r="AY108" s="851"/>
      <c r="AZ108" s="851"/>
      <c r="BA108" s="851"/>
      <c r="BB108" s="851"/>
      <c r="BC108" s="851"/>
      <c r="BD108" s="851"/>
      <c r="BE108" s="851"/>
      <c r="BF108" s="851"/>
      <c r="BG108" s="851"/>
      <c r="BH108" s="851"/>
      <c r="BI108" s="851"/>
      <c r="BJ108" s="851"/>
      <c r="BK108" s="851"/>
      <c r="BL108" s="851"/>
    </row>
    <row r="109" spans="1:64" s="854" customFormat="1">
      <c r="A109" s="851"/>
      <c r="B109" s="851"/>
      <c r="C109" s="852"/>
      <c r="D109" s="853">
        <v>9</v>
      </c>
      <c r="E109" s="852"/>
      <c r="F109" s="852"/>
      <c r="G109" s="851"/>
      <c r="H109" s="851"/>
      <c r="I109" s="851"/>
      <c r="J109" s="851"/>
      <c r="K109" s="851"/>
      <c r="L109" s="851"/>
      <c r="M109" s="851"/>
      <c r="N109" s="851"/>
      <c r="O109" s="851"/>
      <c r="P109" s="851"/>
      <c r="Q109" s="851"/>
      <c r="R109" s="851"/>
      <c r="S109" s="851"/>
      <c r="T109" s="851"/>
      <c r="U109" s="851"/>
      <c r="V109" s="851"/>
      <c r="W109" s="851"/>
      <c r="X109" s="851"/>
      <c r="Y109" s="851"/>
      <c r="Z109" s="851"/>
      <c r="AA109" s="851"/>
      <c r="AB109" s="851"/>
      <c r="AC109" s="851"/>
      <c r="AD109" s="851"/>
      <c r="AE109" s="851"/>
      <c r="AF109" s="851"/>
      <c r="AG109" s="851"/>
      <c r="AH109" s="851"/>
      <c r="AI109" s="851"/>
      <c r="AJ109" s="851"/>
      <c r="AK109" s="851"/>
      <c r="AL109" s="851"/>
      <c r="AM109" s="851"/>
      <c r="AN109" s="851"/>
      <c r="AO109" s="851"/>
      <c r="AP109" s="851"/>
      <c r="AQ109" s="851"/>
      <c r="AR109" s="851"/>
      <c r="AS109" s="851"/>
      <c r="AT109" s="851"/>
      <c r="AU109" s="851"/>
      <c r="AV109" s="851"/>
      <c r="AW109" s="851"/>
      <c r="AX109" s="851"/>
      <c r="AY109" s="851"/>
      <c r="AZ109" s="851"/>
      <c r="BA109" s="851"/>
      <c r="BB109" s="851"/>
      <c r="BC109" s="851"/>
      <c r="BD109" s="851"/>
      <c r="BE109" s="851"/>
      <c r="BF109" s="851"/>
      <c r="BG109" s="851"/>
      <c r="BH109" s="851"/>
      <c r="BI109" s="851"/>
      <c r="BJ109" s="851"/>
      <c r="BK109" s="851"/>
      <c r="BL109" s="851"/>
    </row>
    <row r="110" spans="1:64" s="854" customFormat="1">
      <c r="A110" s="851"/>
      <c r="B110" s="851"/>
      <c r="C110" s="852"/>
      <c r="D110" s="853">
        <v>10</v>
      </c>
      <c r="E110" s="852"/>
      <c r="F110" s="852"/>
      <c r="G110" s="851"/>
      <c r="H110" s="851"/>
      <c r="I110" s="851"/>
      <c r="J110" s="851"/>
      <c r="K110" s="851"/>
      <c r="L110" s="851"/>
      <c r="M110" s="851"/>
      <c r="N110" s="851"/>
      <c r="O110" s="851"/>
      <c r="P110" s="851"/>
      <c r="Q110" s="851"/>
      <c r="R110" s="851"/>
      <c r="S110" s="851"/>
      <c r="T110" s="851"/>
      <c r="U110" s="851"/>
      <c r="V110" s="851"/>
      <c r="W110" s="851"/>
      <c r="X110" s="851"/>
      <c r="Y110" s="851"/>
      <c r="Z110" s="851"/>
      <c r="AA110" s="851"/>
      <c r="AB110" s="851"/>
      <c r="AC110" s="851"/>
      <c r="AD110" s="851"/>
      <c r="AE110" s="851"/>
      <c r="AF110" s="851"/>
      <c r="AG110" s="851"/>
      <c r="AH110" s="851"/>
      <c r="AI110" s="851"/>
      <c r="AJ110" s="851"/>
      <c r="AK110" s="851"/>
      <c r="AL110" s="851"/>
      <c r="AM110" s="851"/>
      <c r="AN110" s="851"/>
      <c r="AO110" s="851"/>
      <c r="AP110" s="851"/>
      <c r="AQ110" s="851"/>
      <c r="AR110" s="851"/>
      <c r="AS110" s="851"/>
      <c r="AT110" s="851"/>
      <c r="AU110" s="851"/>
      <c r="AV110" s="851"/>
      <c r="AW110" s="851"/>
      <c r="AX110" s="851"/>
      <c r="AY110" s="851"/>
      <c r="AZ110" s="851"/>
      <c r="BA110" s="851"/>
      <c r="BB110" s="851"/>
      <c r="BC110" s="851"/>
      <c r="BD110" s="851"/>
      <c r="BE110" s="851"/>
      <c r="BF110" s="851"/>
      <c r="BG110" s="851"/>
      <c r="BH110" s="851"/>
      <c r="BI110" s="851"/>
      <c r="BJ110" s="851"/>
      <c r="BK110" s="851"/>
      <c r="BL110" s="851"/>
    </row>
    <row r="111" spans="1:64" s="854" customFormat="1">
      <c r="A111" s="851"/>
      <c r="B111" s="851"/>
      <c r="C111" s="852"/>
      <c r="D111" s="853">
        <v>11</v>
      </c>
      <c r="E111" s="852"/>
      <c r="F111" s="852"/>
      <c r="G111" s="851"/>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1"/>
      <c r="AY111" s="851"/>
      <c r="AZ111" s="851"/>
      <c r="BA111" s="851"/>
      <c r="BB111" s="851"/>
      <c r="BC111" s="851"/>
      <c r="BD111" s="851"/>
      <c r="BE111" s="851"/>
      <c r="BF111" s="851"/>
      <c r="BG111" s="851"/>
      <c r="BH111" s="851"/>
      <c r="BI111" s="851"/>
      <c r="BJ111" s="851"/>
      <c r="BK111" s="851"/>
      <c r="BL111" s="851"/>
    </row>
    <row r="112" spans="1:64" s="854" customFormat="1">
      <c r="A112" s="851"/>
      <c r="B112" s="851"/>
      <c r="C112" s="852"/>
      <c r="D112" s="853">
        <v>12</v>
      </c>
      <c r="E112" s="852"/>
      <c r="F112" s="852"/>
      <c r="G112" s="851"/>
      <c r="H112" s="851"/>
      <c r="I112" s="851"/>
      <c r="J112" s="851"/>
      <c r="K112" s="851"/>
      <c r="L112" s="851"/>
      <c r="M112" s="851"/>
      <c r="N112" s="851"/>
      <c r="O112" s="851"/>
      <c r="P112" s="851"/>
      <c r="Q112" s="851"/>
      <c r="R112" s="851"/>
      <c r="S112" s="851"/>
      <c r="T112" s="851"/>
      <c r="U112" s="851"/>
      <c r="V112" s="851"/>
      <c r="W112" s="851"/>
      <c r="X112" s="851"/>
      <c r="Y112" s="851"/>
      <c r="Z112" s="851"/>
      <c r="AA112" s="851"/>
      <c r="AB112" s="851"/>
      <c r="AC112" s="851"/>
      <c r="AD112" s="851"/>
      <c r="AE112" s="851"/>
      <c r="AF112" s="851"/>
      <c r="AG112" s="851"/>
      <c r="AH112" s="851"/>
      <c r="AI112" s="851"/>
      <c r="AJ112" s="851"/>
      <c r="AK112" s="851"/>
      <c r="AL112" s="851"/>
      <c r="AM112" s="851"/>
      <c r="AN112" s="851"/>
      <c r="AO112" s="851"/>
      <c r="AP112" s="851"/>
      <c r="AQ112" s="851"/>
      <c r="AR112" s="851"/>
      <c r="AS112" s="851"/>
      <c r="AT112" s="851"/>
      <c r="AU112" s="851"/>
      <c r="AV112" s="851"/>
      <c r="AW112" s="851"/>
      <c r="AX112" s="851"/>
      <c r="AY112" s="851"/>
      <c r="AZ112" s="851"/>
      <c r="BA112" s="851"/>
      <c r="BB112" s="851"/>
      <c r="BC112" s="851"/>
      <c r="BD112" s="851"/>
      <c r="BE112" s="851"/>
      <c r="BF112" s="851"/>
      <c r="BG112" s="851"/>
      <c r="BH112" s="851"/>
      <c r="BI112" s="851"/>
      <c r="BJ112" s="851"/>
      <c r="BK112" s="851"/>
      <c r="BL112" s="851"/>
    </row>
    <row r="113" spans="1:64" s="854" customFormat="1">
      <c r="A113" s="851"/>
      <c r="B113" s="851"/>
      <c r="C113" s="852"/>
      <c r="D113" s="853">
        <v>13</v>
      </c>
      <c r="E113" s="852"/>
      <c r="F113" s="852"/>
      <c r="G113" s="851"/>
      <c r="H113" s="851"/>
      <c r="I113" s="851"/>
      <c r="J113" s="851"/>
      <c r="K113" s="851"/>
      <c r="L113" s="851"/>
      <c r="M113" s="851"/>
      <c r="N113" s="851"/>
      <c r="O113" s="851"/>
      <c r="P113" s="851"/>
      <c r="Q113" s="851"/>
      <c r="R113" s="851"/>
      <c r="S113" s="851"/>
      <c r="T113" s="851"/>
      <c r="U113" s="851"/>
      <c r="V113" s="851"/>
      <c r="W113" s="851"/>
      <c r="X113" s="851"/>
      <c r="Y113" s="851"/>
      <c r="Z113" s="851"/>
      <c r="AA113" s="851"/>
      <c r="AB113" s="851"/>
      <c r="AC113" s="851"/>
      <c r="AD113" s="851"/>
      <c r="AE113" s="851"/>
      <c r="AF113" s="851"/>
      <c r="AG113" s="851"/>
      <c r="AH113" s="851"/>
      <c r="AI113" s="851"/>
      <c r="AJ113" s="851"/>
      <c r="AK113" s="851"/>
      <c r="AL113" s="851"/>
      <c r="AM113" s="851"/>
      <c r="AN113" s="851"/>
      <c r="AO113" s="851"/>
      <c r="AP113" s="851"/>
      <c r="AQ113" s="851"/>
      <c r="AR113" s="851"/>
      <c r="AS113" s="851"/>
      <c r="AT113" s="851"/>
      <c r="AU113" s="851"/>
      <c r="AV113" s="851"/>
      <c r="AW113" s="851"/>
      <c r="AX113" s="851"/>
      <c r="AY113" s="851"/>
      <c r="AZ113" s="851"/>
      <c r="BA113" s="851"/>
      <c r="BB113" s="851"/>
      <c r="BC113" s="851"/>
      <c r="BD113" s="851"/>
      <c r="BE113" s="851"/>
      <c r="BF113" s="851"/>
      <c r="BG113" s="851"/>
      <c r="BH113" s="851"/>
      <c r="BI113" s="851"/>
      <c r="BJ113" s="851"/>
      <c r="BK113" s="851"/>
      <c r="BL113" s="851"/>
    </row>
    <row r="114" spans="1:64" s="854" customFormat="1">
      <c r="A114" s="851"/>
      <c r="B114" s="851"/>
      <c r="C114" s="852"/>
      <c r="D114" s="853">
        <v>14</v>
      </c>
      <c r="E114" s="852"/>
      <c r="F114" s="852"/>
      <c r="G114" s="851"/>
      <c r="H114" s="851"/>
      <c r="I114" s="851"/>
      <c r="J114" s="851"/>
      <c r="K114" s="851"/>
      <c r="L114" s="851"/>
      <c r="M114" s="851"/>
      <c r="N114" s="851"/>
      <c r="O114" s="851"/>
      <c r="P114" s="851"/>
      <c r="Q114" s="851"/>
      <c r="R114" s="851"/>
      <c r="S114" s="851"/>
      <c r="T114" s="851"/>
      <c r="U114" s="851"/>
      <c r="V114" s="851"/>
      <c r="W114" s="851"/>
      <c r="X114" s="851"/>
      <c r="Y114" s="851"/>
      <c r="Z114" s="851"/>
      <c r="AA114" s="851"/>
      <c r="AB114" s="851"/>
      <c r="AC114" s="851"/>
      <c r="AD114" s="851"/>
      <c r="AE114" s="851"/>
      <c r="AF114" s="851"/>
      <c r="AG114" s="851"/>
      <c r="AH114" s="851"/>
      <c r="AI114" s="851"/>
      <c r="AJ114" s="851"/>
      <c r="AK114" s="851"/>
      <c r="AL114" s="851"/>
      <c r="AM114" s="851"/>
      <c r="AN114" s="851"/>
      <c r="AO114" s="851"/>
      <c r="AP114" s="851"/>
      <c r="AQ114" s="851"/>
      <c r="AR114" s="851"/>
      <c r="AS114" s="851"/>
      <c r="AT114" s="851"/>
      <c r="AU114" s="851"/>
      <c r="AV114" s="851"/>
      <c r="AW114" s="851"/>
      <c r="AX114" s="851"/>
      <c r="AY114" s="851"/>
      <c r="AZ114" s="851"/>
      <c r="BA114" s="851"/>
      <c r="BB114" s="851"/>
      <c r="BC114" s="851"/>
      <c r="BD114" s="851"/>
      <c r="BE114" s="851"/>
      <c r="BF114" s="851"/>
      <c r="BG114" s="851"/>
      <c r="BH114" s="851"/>
      <c r="BI114" s="851"/>
      <c r="BJ114" s="851"/>
      <c r="BK114" s="851"/>
      <c r="BL114" s="851"/>
    </row>
    <row r="115" spans="1:64" s="854" customFormat="1">
      <c r="A115" s="851"/>
      <c r="B115" s="851"/>
      <c r="C115" s="852"/>
      <c r="D115" s="853">
        <v>15</v>
      </c>
      <c r="E115" s="852"/>
      <c r="F115" s="852"/>
      <c r="G115" s="851"/>
      <c r="H115" s="851"/>
      <c r="I115" s="851"/>
      <c r="J115" s="851"/>
      <c r="K115" s="851"/>
      <c r="L115" s="851"/>
      <c r="M115" s="851"/>
      <c r="N115" s="851"/>
      <c r="O115" s="851"/>
      <c r="P115" s="851"/>
      <c r="Q115" s="851"/>
      <c r="R115" s="851"/>
      <c r="S115" s="851"/>
      <c r="T115" s="851"/>
      <c r="U115" s="851"/>
      <c r="V115" s="851"/>
      <c r="W115" s="851"/>
      <c r="X115" s="851"/>
      <c r="Y115" s="851"/>
      <c r="Z115" s="851"/>
      <c r="AA115" s="851"/>
      <c r="AB115" s="851"/>
      <c r="AC115" s="851"/>
      <c r="AD115" s="851"/>
      <c r="AE115" s="851"/>
      <c r="AF115" s="851"/>
      <c r="AG115" s="851"/>
      <c r="AH115" s="851"/>
      <c r="AI115" s="851"/>
      <c r="AJ115" s="851"/>
      <c r="AK115" s="851"/>
      <c r="AL115" s="851"/>
      <c r="AM115" s="851"/>
      <c r="AN115" s="851"/>
      <c r="AO115" s="851"/>
      <c r="AP115" s="851"/>
      <c r="AQ115" s="851"/>
      <c r="AR115" s="851"/>
      <c r="AS115" s="851"/>
      <c r="AT115" s="851"/>
      <c r="AU115" s="851"/>
      <c r="AV115" s="851"/>
      <c r="AW115" s="851"/>
      <c r="AX115" s="851"/>
      <c r="AY115" s="851"/>
      <c r="AZ115" s="851"/>
      <c r="BA115" s="851"/>
      <c r="BB115" s="851"/>
      <c r="BC115" s="851"/>
      <c r="BD115" s="851"/>
      <c r="BE115" s="851"/>
      <c r="BF115" s="851"/>
      <c r="BG115" s="851"/>
      <c r="BH115" s="851"/>
      <c r="BI115" s="851"/>
      <c r="BJ115" s="851"/>
      <c r="BK115" s="851"/>
      <c r="BL115" s="851"/>
    </row>
    <row r="116" spans="1:64" s="854" customFormat="1">
      <c r="A116" s="851"/>
      <c r="B116" s="851"/>
      <c r="C116" s="852"/>
      <c r="D116" s="853">
        <v>16</v>
      </c>
      <c r="E116" s="852"/>
      <c r="F116" s="852"/>
      <c r="G116" s="851"/>
      <c r="H116" s="851"/>
      <c r="I116" s="851"/>
      <c r="J116" s="851"/>
      <c r="K116" s="851"/>
      <c r="L116" s="851"/>
      <c r="M116" s="851"/>
      <c r="N116" s="851"/>
      <c r="O116" s="851"/>
      <c r="P116" s="851"/>
      <c r="Q116" s="851"/>
      <c r="R116" s="851"/>
      <c r="S116" s="851"/>
      <c r="T116" s="851"/>
      <c r="U116" s="851"/>
      <c r="V116" s="851"/>
      <c r="W116" s="851"/>
      <c r="X116" s="851"/>
      <c r="Y116" s="851"/>
      <c r="Z116" s="851"/>
      <c r="AA116" s="851"/>
      <c r="AB116" s="851"/>
      <c r="AC116" s="851"/>
      <c r="AD116" s="851"/>
      <c r="AE116" s="851"/>
      <c r="AF116" s="851"/>
      <c r="AG116" s="851"/>
      <c r="AH116" s="851"/>
      <c r="AI116" s="851"/>
      <c r="AJ116" s="851"/>
      <c r="AK116" s="851"/>
      <c r="AL116" s="851"/>
      <c r="AM116" s="851"/>
      <c r="AN116" s="851"/>
      <c r="AO116" s="851"/>
      <c r="AP116" s="851"/>
      <c r="AQ116" s="851"/>
      <c r="AR116" s="851"/>
      <c r="AS116" s="851"/>
      <c r="AT116" s="851"/>
      <c r="AU116" s="851"/>
      <c r="AV116" s="851"/>
      <c r="AW116" s="851"/>
      <c r="AX116" s="851"/>
      <c r="AY116" s="851"/>
      <c r="AZ116" s="851"/>
      <c r="BA116" s="851"/>
      <c r="BB116" s="851"/>
      <c r="BC116" s="851"/>
      <c r="BD116" s="851"/>
      <c r="BE116" s="851"/>
      <c r="BF116" s="851"/>
      <c r="BG116" s="851"/>
      <c r="BH116" s="851"/>
      <c r="BI116" s="851"/>
      <c r="BJ116" s="851"/>
      <c r="BK116" s="851"/>
      <c r="BL116" s="851"/>
    </row>
    <row r="117" spans="1:64" s="854" customFormat="1">
      <c r="A117" s="851"/>
      <c r="B117" s="851"/>
      <c r="C117" s="852"/>
      <c r="D117" s="853">
        <v>17</v>
      </c>
      <c r="E117" s="852"/>
      <c r="F117" s="852"/>
      <c r="G117" s="851"/>
      <c r="H117" s="851"/>
      <c r="I117" s="851"/>
      <c r="J117" s="851"/>
      <c r="K117" s="851"/>
      <c r="L117" s="851"/>
      <c r="M117" s="851"/>
      <c r="N117" s="851"/>
      <c r="O117" s="851"/>
      <c r="P117" s="851"/>
      <c r="Q117" s="851"/>
      <c r="R117" s="851"/>
      <c r="S117" s="851"/>
      <c r="T117" s="851"/>
      <c r="U117" s="851"/>
      <c r="V117" s="851"/>
      <c r="W117" s="851"/>
      <c r="X117" s="851"/>
      <c r="Y117" s="851"/>
      <c r="Z117" s="851"/>
      <c r="AA117" s="851"/>
      <c r="AB117" s="851"/>
      <c r="AC117" s="851"/>
      <c r="AD117" s="851"/>
      <c r="AE117" s="851"/>
      <c r="AF117" s="851"/>
      <c r="AG117" s="851"/>
      <c r="AH117" s="851"/>
      <c r="AI117" s="851"/>
      <c r="AJ117" s="851"/>
      <c r="AK117" s="851"/>
      <c r="AL117" s="851"/>
      <c r="AM117" s="851"/>
      <c r="AN117" s="851"/>
      <c r="AO117" s="851"/>
      <c r="AP117" s="851"/>
      <c r="AQ117" s="851"/>
      <c r="AR117" s="851"/>
      <c r="AS117" s="851"/>
      <c r="AT117" s="851"/>
      <c r="AU117" s="851"/>
      <c r="AV117" s="851"/>
      <c r="AW117" s="851"/>
      <c r="AX117" s="851"/>
      <c r="AY117" s="851"/>
      <c r="AZ117" s="851"/>
      <c r="BA117" s="851"/>
      <c r="BB117" s="851"/>
      <c r="BC117" s="851"/>
      <c r="BD117" s="851"/>
      <c r="BE117" s="851"/>
      <c r="BF117" s="851"/>
      <c r="BG117" s="851"/>
      <c r="BH117" s="851"/>
      <c r="BI117" s="851"/>
      <c r="BJ117" s="851"/>
      <c r="BK117" s="851"/>
      <c r="BL117" s="851"/>
    </row>
    <row r="118" spans="1:64" s="854" customFormat="1">
      <c r="A118" s="851"/>
      <c r="B118" s="851"/>
      <c r="C118" s="852"/>
      <c r="D118" s="853">
        <v>18</v>
      </c>
      <c r="E118" s="852"/>
      <c r="F118" s="852"/>
      <c r="G118" s="851"/>
      <c r="H118" s="851"/>
      <c r="I118" s="851"/>
      <c r="J118" s="851"/>
      <c r="K118" s="851"/>
      <c r="L118" s="851"/>
      <c r="M118" s="851"/>
      <c r="N118" s="851"/>
      <c r="O118" s="851"/>
      <c r="P118" s="851"/>
      <c r="Q118" s="851"/>
      <c r="R118" s="851"/>
      <c r="S118" s="851"/>
      <c r="T118" s="851"/>
      <c r="U118" s="851"/>
      <c r="V118" s="851"/>
      <c r="W118" s="851"/>
      <c r="X118" s="851"/>
      <c r="Y118" s="851"/>
      <c r="Z118" s="851"/>
      <c r="AA118" s="851"/>
      <c r="AB118" s="851"/>
      <c r="AC118" s="851"/>
      <c r="AD118" s="851"/>
      <c r="AE118" s="851"/>
      <c r="AF118" s="851"/>
      <c r="AG118" s="851"/>
      <c r="AH118" s="851"/>
      <c r="AI118" s="851"/>
      <c r="AJ118" s="851"/>
      <c r="AK118" s="851"/>
      <c r="AL118" s="851"/>
      <c r="AM118" s="851"/>
      <c r="AN118" s="851"/>
      <c r="AO118" s="851"/>
      <c r="AP118" s="851"/>
      <c r="AQ118" s="851"/>
      <c r="AR118" s="851"/>
      <c r="AS118" s="851"/>
      <c r="AT118" s="851"/>
      <c r="AU118" s="851"/>
      <c r="AV118" s="851"/>
      <c r="AW118" s="851"/>
      <c r="AX118" s="851"/>
      <c r="AY118" s="851"/>
      <c r="AZ118" s="851"/>
      <c r="BA118" s="851"/>
      <c r="BB118" s="851"/>
      <c r="BC118" s="851"/>
      <c r="BD118" s="851"/>
      <c r="BE118" s="851"/>
      <c r="BF118" s="851"/>
      <c r="BG118" s="851"/>
      <c r="BH118" s="851"/>
      <c r="BI118" s="851"/>
      <c r="BJ118" s="851"/>
      <c r="BK118" s="851"/>
      <c r="BL118" s="851"/>
    </row>
    <row r="119" spans="1:64" s="854" customFormat="1">
      <c r="A119" s="851"/>
      <c r="B119" s="851"/>
      <c r="C119" s="852"/>
      <c r="D119" s="853">
        <v>19</v>
      </c>
      <c r="E119" s="852"/>
      <c r="F119" s="852"/>
      <c r="G119" s="851"/>
      <c r="H119" s="851"/>
      <c r="I119" s="851"/>
      <c r="J119" s="851"/>
      <c r="K119" s="851"/>
      <c r="L119" s="851"/>
      <c r="M119" s="851"/>
      <c r="N119" s="851"/>
      <c r="O119" s="851"/>
      <c r="P119" s="851"/>
      <c r="Q119" s="851"/>
      <c r="R119" s="851"/>
      <c r="S119" s="851"/>
      <c r="T119" s="851"/>
      <c r="U119" s="851"/>
      <c r="V119" s="851"/>
      <c r="W119" s="851"/>
      <c r="X119" s="851"/>
      <c r="Y119" s="851"/>
      <c r="Z119" s="851"/>
      <c r="AA119" s="851"/>
      <c r="AB119" s="851"/>
      <c r="AC119" s="851"/>
      <c r="AD119" s="851"/>
      <c r="AE119" s="851"/>
      <c r="AF119" s="851"/>
      <c r="AG119" s="851"/>
      <c r="AH119" s="851"/>
      <c r="AI119" s="851"/>
      <c r="AJ119" s="851"/>
      <c r="AK119" s="851"/>
      <c r="AL119" s="851"/>
      <c r="AM119" s="851"/>
      <c r="AN119" s="851"/>
      <c r="AO119" s="851"/>
      <c r="AP119" s="851"/>
      <c r="AQ119" s="851"/>
      <c r="AR119" s="851"/>
      <c r="AS119" s="851"/>
      <c r="AT119" s="851"/>
      <c r="AU119" s="851"/>
      <c r="AV119" s="851"/>
      <c r="AW119" s="851"/>
      <c r="AX119" s="851"/>
      <c r="AY119" s="851"/>
      <c r="AZ119" s="851"/>
      <c r="BA119" s="851"/>
      <c r="BB119" s="851"/>
      <c r="BC119" s="851"/>
      <c r="BD119" s="851"/>
      <c r="BE119" s="851"/>
      <c r="BF119" s="851"/>
      <c r="BG119" s="851"/>
      <c r="BH119" s="851"/>
      <c r="BI119" s="851"/>
      <c r="BJ119" s="851"/>
      <c r="BK119" s="851"/>
      <c r="BL119" s="851"/>
    </row>
    <row r="120" spans="1:64" s="854" customFormat="1">
      <c r="A120" s="851"/>
      <c r="B120" s="851"/>
      <c r="C120" s="852"/>
      <c r="D120" s="853">
        <v>20</v>
      </c>
      <c r="E120" s="852"/>
      <c r="F120" s="852"/>
      <c r="G120" s="851"/>
      <c r="H120" s="851"/>
      <c r="I120" s="851"/>
      <c r="J120" s="851"/>
      <c r="K120" s="851"/>
      <c r="L120" s="851"/>
      <c r="M120" s="851"/>
      <c r="N120" s="851"/>
      <c r="O120" s="851"/>
      <c r="P120" s="851"/>
      <c r="Q120" s="851"/>
      <c r="R120" s="851"/>
      <c r="S120" s="851"/>
      <c r="T120" s="851"/>
      <c r="U120" s="851"/>
      <c r="V120" s="851"/>
      <c r="W120" s="851"/>
      <c r="X120" s="851"/>
      <c r="Y120" s="851"/>
      <c r="Z120" s="851"/>
      <c r="AA120" s="851"/>
      <c r="AB120" s="851"/>
      <c r="AC120" s="851"/>
      <c r="AD120" s="851"/>
      <c r="AE120" s="851"/>
      <c r="AF120" s="851"/>
      <c r="AG120" s="851"/>
      <c r="AH120" s="851"/>
      <c r="AI120" s="851"/>
      <c r="AJ120" s="851"/>
      <c r="AK120" s="851"/>
      <c r="AL120" s="851"/>
      <c r="AM120" s="851"/>
      <c r="AN120" s="851"/>
      <c r="AO120" s="851"/>
      <c r="AP120" s="851"/>
      <c r="AQ120" s="851"/>
      <c r="AR120" s="851"/>
      <c r="AS120" s="851"/>
      <c r="AT120" s="851"/>
      <c r="AU120" s="851"/>
      <c r="AV120" s="851"/>
      <c r="AW120" s="851"/>
      <c r="AX120" s="851"/>
      <c r="AY120" s="851"/>
      <c r="AZ120" s="851"/>
      <c r="BA120" s="851"/>
      <c r="BB120" s="851"/>
      <c r="BC120" s="851"/>
      <c r="BD120" s="851"/>
      <c r="BE120" s="851"/>
      <c r="BF120" s="851"/>
      <c r="BG120" s="851"/>
      <c r="BH120" s="851"/>
      <c r="BI120" s="851"/>
      <c r="BJ120" s="851"/>
      <c r="BK120" s="851"/>
      <c r="BL120" s="851"/>
    </row>
    <row r="121" spans="1:64" s="854" customFormat="1">
      <c r="A121" s="851"/>
      <c r="B121" s="851"/>
      <c r="C121" s="852"/>
      <c r="D121" s="853">
        <v>21</v>
      </c>
      <c r="E121" s="852"/>
      <c r="F121" s="852"/>
      <c r="G121" s="851"/>
      <c r="H121" s="851"/>
      <c r="I121" s="851"/>
      <c r="J121" s="851"/>
      <c r="K121" s="851"/>
      <c r="L121" s="851"/>
      <c r="M121" s="851"/>
      <c r="N121" s="851"/>
      <c r="O121" s="851"/>
      <c r="P121" s="851"/>
      <c r="Q121" s="851"/>
      <c r="R121" s="851"/>
      <c r="S121" s="851"/>
      <c r="T121" s="851"/>
      <c r="U121" s="851"/>
      <c r="V121" s="851"/>
      <c r="W121" s="851"/>
      <c r="X121" s="851"/>
      <c r="Y121" s="851"/>
      <c r="Z121" s="851"/>
      <c r="AA121" s="851"/>
      <c r="AB121" s="851"/>
      <c r="AC121" s="851"/>
      <c r="AD121" s="851"/>
      <c r="AE121" s="851"/>
      <c r="AF121" s="851"/>
      <c r="AG121" s="851"/>
      <c r="AH121" s="851"/>
      <c r="AI121" s="851"/>
      <c r="AJ121" s="851"/>
      <c r="AK121" s="851"/>
      <c r="AL121" s="851"/>
      <c r="AM121" s="851"/>
      <c r="AN121" s="851"/>
      <c r="AO121" s="851"/>
      <c r="AP121" s="851"/>
      <c r="AQ121" s="851"/>
      <c r="AR121" s="851"/>
      <c r="AS121" s="851"/>
      <c r="AT121" s="851"/>
      <c r="AU121" s="851"/>
      <c r="AV121" s="851"/>
      <c r="AW121" s="851"/>
      <c r="AX121" s="851"/>
      <c r="AY121" s="851"/>
      <c r="AZ121" s="851"/>
      <c r="BA121" s="851"/>
      <c r="BB121" s="851"/>
      <c r="BC121" s="851"/>
      <c r="BD121" s="851"/>
      <c r="BE121" s="851"/>
      <c r="BF121" s="851"/>
      <c r="BG121" s="851"/>
      <c r="BH121" s="851"/>
      <c r="BI121" s="851"/>
      <c r="BJ121" s="851"/>
      <c r="BK121" s="851"/>
      <c r="BL121" s="851"/>
    </row>
    <row r="122" spans="1:64" s="854" customFormat="1">
      <c r="A122" s="851"/>
      <c r="B122" s="851"/>
      <c r="C122" s="852"/>
      <c r="D122" s="853">
        <v>22</v>
      </c>
      <c r="E122" s="852"/>
      <c r="F122" s="852"/>
      <c r="G122" s="851"/>
      <c r="H122" s="851"/>
      <c r="I122" s="851"/>
      <c r="J122" s="851"/>
      <c r="K122" s="851"/>
      <c r="L122" s="851"/>
      <c r="M122" s="851"/>
      <c r="N122" s="851"/>
      <c r="O122" s="851"/>
      <c r="P122" s="851"/>
      <c r="Q122" s="851"/>
      <c r="R122" s="851"/>
      <c r="S122" s="851"/>
      <c r="T122" s="851"/>
      <c r="U122" s="851"/>
      <c r="V122" s="851"/>
      <c r="W122" s="851"/>
      <c r="X122" s="851"/>
      <c r="Y122" s="851"/>
      <c r="Z122" s="851"/>
      <c r="AA122" s="851"/>
      <c r="AB122" s="851"/>
      <c r="AC122" s="851"/>
      <c r="AD122" s="851"/>
      <c r="AE122" s="851"/>
      <c r="AF122" s="851"/>
      <c r="AG122" s="851"/>
      <c r="AH122" s="851"/>
      <c r="AI122" s="851"/>
      <c r="AJ122" s="851"/>
      <c r="AK122" s="851"/>
      <c r="AL122" s="851"/>
      <c r="AM122" s="851"/>
      <c r="AN122" s="851"/>
      <c r="AO122" s="851"/>
      <c r="AP122" s="851"/>
      <c r="AQ122" s="851"/>
      <c r="AR122" s="851"/>
      <c r="AS122" s="851"/>
      <c r="AT122" s="851"/>
      <c r="AU122" s="851"/>
      <c r="AV122" s="851"/>
      <c r="AW122" s="851"/>
      <c r="AX122" s="851"/>
      <c r="AY122" s="851"/>
      <c r="AZ122" s="851"/>
      <c r="BA122" s="851"/>
      <c r="BB122" s="851"/>
      <c r="BC122" s="851"/>
      <c r="BD122" s="851"/>
      <c r="BE122" s="851"/>
      <c r="BF122" s="851"/>
      <c r="BG122" s="851"/>
      <c r="BH122" s="851"/>
      <c r="BI122" s="851"/>
      <c r="BJ122" s="851"/>
      <c r="BK122" s="851"/>
      <c r="BL122" s="851"/>
    </row>
    <row r="123" spans="1:64" s="854" customFormat="1">
      <c r="A123" s="851"/>
      <c r="B123" s="851"/>
      <c r="C123" s="852"/>
      <c r="D123" s="853">
        <v>23</v>
      </c>
      <c r="E123" s="852"/>
      <c r="F123" s="852"/>
      <c r="G123" s="851"/>
      <c r="H123" s="851"/>
      <c r="I123" s="851"/>
      <c r="J123" s="851"/>
      <c r="K123" s="851"/>
      <c r="L123" s="851"/>
      <c r="M123" s="851"/>
      <c r="N123" s="851"/>
      <c r="O123" s="851"/>
      <c r="P123" s="851"/>
      <c r="Q123" s="851"/>
      <c r="R123" s="851"/>
      <c r="S123" s="851"/>
      <c r="T123" s="851"/>
      <c r="U123" s="851"/>
      <c r="V123" s="851"/>
      <c r="W123" s="851"/>
      <c r="X123" s="851"/>
      <c r="Y123" s="851"/>
      <c r="Z123" s="851"/>
      <c r="AA123" s="851"/>
      <c r="AB123" s="851"/>
      <c r="AC123" s="851"/>
      <c r="AD123" s="851"/>
      <c r="AE123" s="851"/>
      <c r="AF123" s="851"/>
      <c r="AG123" s="851"/>
      <c r="AH123" s="851"/>
      <c r="AI123" s="851"/>
      <c r="AJ123" s="851"/>
      <c r="AK123" s="851"/>
      <c r="AL123" s="851"/>
      <c r="AM123" s="851"/>
      <c r="AN123" s="851"/>
      <c r="AO123" s="851"/>
      <c r="AP123" s="851"/>
      <c r="AQ123" s="851"/>
      <c r="AR123" s="851"/>
      <c r="AS123" s="851"/>
      <c r="AT123" s="851"/>
      <c r="AU123" s="851"/>
      <c r="AV123" s="851"/>
      <c r="AW123" s="851"/>
      <c r="AX123" s="851"/>
      <c r="AY123" s="851"/>
      <c r="AZ123" s="851"/>
      <c r="BA123" s="851"/>
      <c r="BB123" s="851"/>
      <c r="BC123" s="851"/>
      <c r="BD123" s="851"/>
      <c r="BE123" s="851"/>
      <c r="BF123" s="851"/>
      <c r="BG123" s="851"/>
      <c r="BH123" s="851"/>
      <c r="BI123" s="851"/>
      <c r="BJ123" s="851"/>
      <c r="BK123" s="851"/>
      <c r="BL123" s="851"/>
    </row>
    <row r="124" spans="1:64" s="854" customFormat="1">
      <c r="A124" s="851"/>
      <c r="B124" s="851"/>
      <c r="C124" s="852"/>
      <c r="D124" s="853">
        <v>24</v>
      </c>
      <c r="E124" s="852"/>
      <c r="F124" s="852"/>
      <c r="G124" s="851"/>
      <c r="H124" s="851"/>
      <c r="I124" s="851"/>
      <c r="J124" s="851"/>
      <c r="K124" s="851"/>
      <c r="L124" s="851"/>
      <c r="M124" s="851"/>
      <c r="N124" s="851"/>
      <c r="O124" s="851"/>
      <c r="P124" s="851"/>
      <c r="Q124" s="851"/>
      <c r="R124" s="851"/>
      <c r="S124" s="851"/>
      <c r="T124" s="851"/>
      <c r="U124" s="851"/>
      <c r="V124" s="851"/>
      <c r="W124" s="851"/>
      <c r="X124" s="851"/>
      <c r="Y124" s="851"/>
      <c r="Z124" s="851"/>
      <c r="AA124" s="851"/>
      <c r="AB124" s="851"/>
      <c r="AC124" s="851"/>
      <c r="AD124" s="851"/>
      <c r="AE124" s="851"/>
      <c r="AF124" s="851"/>
      <c r="AG124" s="851"/>
      <c r="AH124" s="851"/>
      <c r="AI124" s="851"/>
      <c r="AJ124" s="851"/>
      <c r="AK124" s="851"/>
      <c r="AL124" s="851"/>
      <c r="AM124" s="851"/>
      <c r="AN124" s="851"/>
      <c r="AO124" s="851"/>
      <c r="AP124" s="851"/>
      <c r="AQ124" s="851"/>
      <c r="AR124" s="851"/>
      <c r="AS124" s="851"/>
      <c r="AT124" s="851"/>
      <c r="AU124" s="851"/>
      <c r="AV124" s="851"/>
      <c r="AW124" s="851"/>
      <c r="AX124" s="851"/>
      <c r="AY124" s="851"/>
      <c r="AZ124" s="851"/>
      <c r="BA124" s="851"/>
      <c r="BB124" s="851"/>
      <c r="BC124" s="851"/>
      <c r="BD124" s="851"/>
      <c r="BE124" s="851"/>
      <c r="BF124" s="851"/>
      <c r="BG124" s="851"/>
      <c r="BH124" s="851"/>
      <c r="BI124" s="851"/>
      <c r="BJ124" s="851"/>
      <c r="BK124" s="851"/>
      <c r="BL124" s="851"/>
    </row>
    <row r="125" spans="1:64" s="854" customFormat="1">
      <c r="A125" s="851"/>
      <c r="B125" s="851"/>
      <c r="C125" s="852"/>
      <c r="D125" s="853">
        <v>25</v>
      </c>
      <c r="E125" s="852"/>
      <c r="F125" s="852"/>
      <c r="G125" s="851"/>
      <c r="H125" s="851"/>
      <c r="I125" s="851"/>
      <c r="J125" s="851"/>
      <c r="K125" s="851"/>
      <c r="L125" s="851"/>
      <c r="M125" s="851"/>
      <c r="N125" s="851"/>
      <c r="O125" s="851"/>
      <c r="P125" s="851"/>
      <c r="Q125" s="851"/>
      <c r="R125" s="851"/>
      <c r="S125" s="851"/>
      <c r="T125" s="851"/>
      <c r="U125" s="851"/>
      <c r="V125" s="851"/>
      <c r="W125" s="851"/>
      <c r="X125" s="851"/>
      <c r="Y125" s="851"/>
      <c r="Z125" s="851"/>
      <c r="AA125" s="851"/>
      <c r="AB125" s="851"/>
      <c r="AC125" s="851"/>
      <c r="AD125" s="851"/>
      <c r="AE125" s="851"/>
      <c r="AF125" s="851"/>
      <c r="AG125" s="851"/>
      <c r="AH125" s="851"/>
      <c r="AI125" s="851"/>
      <c r="AJ125" s="851"/>
      <c r="AK125" s="851"/>
      <c r="AL125" s="851"/>
      <c r="AM125" s="851"/>
      <c r="AN125" s="851"/>
      <c r="AO125" s="851"/>
      <c r="AP125" s="851"/>
      <c r="AQ125" s="851"/>
      <c r="AR125" s="851"/>
      <c r="AS125" s="851"/>
      <c r="AT125" s="851"/>
      <c r="AU125" s="851"/>
      <c r="AV125" s="851"/>
      <c r="AW125" s="851"/>
      <c r="AX125" s="851"/>
      <c r="AY125" s="851"/>
      <c r="AZ125" s="851"/>
      <c r="BA125" s="851"/>
      <c r="BB125" s="851"/>
      <c r="BC125" s="851"/>
      <c r="BD125" s="851"/>
      <c r="BE125" s="851"/>
      <c r="BF125" s="851"/>
      <c r="BG125" s="851"/>
      <c r="BH125" s="851"/>
      <c r="BI125" s="851"/>
      <c r="BJ125" s="851"/>
      <c r="BK125" s="851"/>
      <c r="BL125" s="851"/>
    </row>
    <row r="126" spans="1:64" s="854" customFormat="1">
      <c r="A126" s="851"/>
      <c r="B126" s="851"/>
      <c r="C126" s="852"/>
      <c r="D126" s="853">
        <v>26</v>
      </c>
      <c r="E126" s="852"/>
      <c r="F126" s="852"/>
      <c r="G126" s="851"/>
      <c r="H126" s="851"/>
      <c r="I126" s="851"/>
      <c r="J126" s="851"/>
      <c r="K126" s="851"/>
      <c r="L126" s="851"/>
      <c r="M126" s="851"/>
      <c r="N126" s="851"/>
      <c r="O126" s="851"/>
      <c r="P126" s="851"/>
      <c r="Q126" s="851"/>
      <c r="R126" s="851"/>
      <c r="S126" s="851"/>
      <c r="T126" s="851"/>
      <c r="U126" s="851"/>
      <c r="V126" s="851"/>
      <c r="W126" s="851"/>
      <c r="X126" s="851"/>
      <c r="Y126" s="851"/>
      <c r="Z126" s="851"/>
      <c r="AA126" s="851"/>
      <c r="AB126" s="851"/>
      <c r="AC126" s="851"/>
      <c r="AD126" s="851"/>
      <c r="AE126" s="851"/>
      <c r="AF126" s="851"/>
      <c r="AG126" s="851"/>
      <c r="AH126" s="851"/>
      <c r="AI126" s="851"/>
      <c r="AJ126" s="851"/>
      <c r="AK126" s="851"/>
      <c r="AL126" s="851"/>
      <c r="AM126" s="851"/>
      <c r="AN126" s="851"/>
      <c r="AO126" s="851"/>
      <c r="AP126" s="851"/>
      <c r="AQ126" s="851"/>
      <c r="AR126" s="851"/>
      <c r="AS126" s="851"/>
      <c r="AT126" s="851"/>
      <c r="AU126" s="851"/>
      <c r="AV126" s="851"/>
      <c r="AW126" s="851"/>
      <c r="AX126" s="851"/>
      <c r="AY126" s="851"/>
      <c r="AZ126" s="851"/>
      <c r="BA126" s="851"/>
      <c r="BB126" s="851"/>
      <c r="BC126" s="851"/>
      <c r="BD126" s="851"/>
      <c r="BE126" s="851"/>
      <c r="BF126" s="851"/>
      <c r="BG126" s="851"/>
      <c r="BH126" s="851"/>
      <c r="BI126" s="851"/>
      <c r="BJ126" s="851"/>
      <c r="BK126" s="851"/>
      <c r="BL126" s="851"/>
    </row>
    <row r="127" spans="1:64" s="854" customFormat="1">
      <c r="A127" s="851"/>
      <c r="B127" s="851"/>
      <c r="C127" s="852"/>
      <c r="D127" s="853">
        <v>27</v>
      </c>
      <c r="E127" s="852"/>
      <c r="F127" s="852"/>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851"/>
      <c r="AM127" s="851"/>
      <c r="AN127" s="851"/>
      <c r="AO127" s="851"/>
      <c r="AP127" s="851"/>
      <c r="AQ127" s="851"/>
      <c r="AR127" s="851"/>
      <c r="AS127" s="851"/>
      <c r="AT127" s="851"/>
      <c r="AU127" s="851"/>
      <c r="AV127" s="851"/>
      <c r="AW127" s="851"/>
      <c r="AX127" s="851"/>
      <c r="AY127" s="851"/>
      <c r="AZ127" s="851"/>
      <c r="BA127" s="851"/>
      <c r="BB127" s="851"/>
      <c r="BC127" s="851"/>
      <c r="BD127" s="851"/>
      <c r="BE127" s="851"/>
      <c r="BF127" s="851"/>
      <c r="BG127" s="851"/>
      <c r="BH127" s="851"/>
      <c r="BI127" s="851"/>
      <c r="BJ127" s="851"/>
      <c r="BK127" s="851"/>
      <c r="BL127" s="851"/>
    </row>
    <row r="128" spans="1:64" s="854" customFormat="1">
      <c r="A128" s="851"/>
      <c r="B128" s="851"/>
      <c r="C128" s="852"/>
      <c r="D128" s="853">
        <v>28</v>
      </c>
      <c r="E128" s="852"/>
      <c r="F128" s="852"/>
      <c r="G128" s="851"/>
      <c r="H128" s="851"/>
      <c r="I128" s="851"/>
      <c r="J128" s="851"/>
      <c r="K128" s="851"/>
      <c r="L128" s="851"/>
      <c r="M128" s="851"/>
      <c r="N128" s="851"/>
      <c r="O128" s="851"/>
      <c r="P128" s="851"/>
      <c r="Q128" s="851"/>
      <c r="R128" s="851"/>
      <c r="S128" s="851"/>
      <c r="T128" s="851"/>
      <c r="U128" s="851"/>
      <c r="V128" s="851"/>
      <c r="W128" s="851"/>
      <c r="X128" s="851"/>
      <c r="Y128" s="851"/>
      <c r="Z128" s="851"/>
      <c r="AA128" s="851"/>
      <c r="AB128" s="851"/>
      <c r="AC128" s="851"/>
      <c r="AD128" s="851"/>
      <c r="AE128" s="851"/>
      <c r="AF128" s="851"/>
      <c r="AG128" s="851"/>
      <c r="AH128" s="851"/>
      <c r="AI128" s="851"/>
      <c r="AJ128" s="851"/>
      <c r="AK128" s="851"/>
      <c r="AL128" s="851"/>
      <c r="AM128" s="851"/>
      <c r="AN128" s="851"/>
      <c r="AO128" s="851"/>
      <c r="AP128" s="851"/>
      <c r="AQ128" s="851"/>
      <c r="AR128" s="851"/>
      <c r="AS128" s="851"/>
      <c r="AT128" s="851"/>
      <c r="AU128" s="851"/>
      <c r="AV128" s="851"/>
      <c r="AW128" s="851"/>
      <c r="AX128" s="851"/>
      <c r="AY128" s="851"/>
      <c r="AZ128" s="851"/>
      <c r="BA128" s="851"/>
      <c r="BB128" s="851"/>
      <c r="BC128" s="851"/>
      <c r="BD128" s="851"/>
      <c r="BE128" s="851"/>
      <c r="BF128" s="851"/>
      <c r="BG128" s="851"/>
      <c r="BH128" s="851"/>
      <c r="BI128" s="851"/>
      <c r="BJ128" s="851"/>
      <c r="BK128" s="851"/>
      <c r="BL128" s="851"/>
    </row>
    <row r="129" spans="1:64" s="854" customFormat="1">
      <c r="A129" s="851"/>
      <c r="B129" s="851"/>
      <c r="C129" s="852"/>
      <c r="D129" s="853">
        <v>29</v>
      </c>
      <c r="E129" s="852"/>
      <c r="F129" s="852"/>
      <c r="G129" s="851"/>
      <c r="H129" s="851"/>
      <c r="I129" s="851"/>
      <c r="J129" s="851"/>
      <c r="K129" s="851"/>
      <c r="L129" s="851"/>
      <c r="M129" s="851"/>
      <c r="N129" s="851"/>
      <c r="O129" s="851"/>
      <c r="P129" s="851"/>
      <c r="Q129" s="851"/>
      <c r="R129" s="851"/>
      <c r="S129" s="851"/>
      <c r="T129" s="851"/>
      <c r="U129" s="851"/>
      <c r="V129" s="851"/>
      <c r="W129" s="851"/>
      <c r="X129" s="851"/>
      <c r="Y129" s="851"/>
      <c r="Z129" s="851"/>
      <c r="AA129" s="851"/>
      <c r="AB129" s="851"/>
      <c r="AC129" s="851"/>
      <c r="AD129" s="851"/>
      <c r="AE129" s="851"/>
      <c r="AF129" s="851"/>
      <c r="AG129" s="851"/>
      <c r="AH129" s="851"/>
      <c r="AI129" s="851"/>
      <c r="AJ129" s="851"/>
      <c r="AK129" s="851"/>
      <c r="AL129" s="851"/>
      <c r="AM129" s="851"/>
      <c r="AN129" s="851"/>
      <c r="AO129" s="851"/>
      <c r="AP129" s="851"/>
      <c r="AQ129" s="851"/>
      <c r="AR129" s="851"/>
      <c r="AS129" s="851"/>
      <c r="AT129" s="851"/>
      <c r="AU129" s="851"/>
      <c r="AV129" s="851"/>
      <c r="AW129" s="851"/>
      <c r="AX129" s="851"/>
      <c r="AY129" s="851"/>
      <c r="AZ129" s="851"/>
      <c r="BA129" s="851"/>
      <c r="BB129" s="851"/>
      <c r="BC129" s="851"/>
      <c r="BD129" s="851"/>
      <c r="BE129" s="851"/>
      <c r="BF129" s="851"/>
      <c r="BG129" s="851"/>
      <c r="BH129" s="851"/>
      <c r="BI129" s="851"/>
      <c r="BJ129" s="851"/>
      <c r="BK129" s="851"/>
      <c r="BL129" s="851"/>
    </row>
    <row r="130" spans="1:64" s="854" customFormat="1">
      <c r="A130" s="851"/>
      <c r="B130" s="851"/>
      <c r="C130" s="852"/>
      <c r="D130" s="853">
        <v>30</v>
      </c>
      <c r="E130" s="852"/>
      <c r="F130" s="852"/>
      <c r="G130" s="851"/>
      <c r="H130" s="851"/>
      <c r="I130" s="851"/>
      <c r="J130" s="851"/>
      <c r="K130" s="851"/>
      <c r="L130" s="851"/>
      <c r="M130" s="851"/>
      <c r="N130" s="851"/>
      <c r="O130" s="851"/>
      <c r="P130" s="851"/>
      <c r="Q130" s="851"/>
      <c r="R130" s="851"/>
      <c r="S130" s="851"/>
      <c r="T130" s="851"/>
      <c r="U130" s="851"/>
      <c r="V130" s="851"/>
      <c r="W130" s="851"/>
      <c r="X130" s="851"/>
      <c r="Y130" s="851"/>
      <c r="Z130" s="851"/>
      <c r="AA130" s="851"/>
      <c r="AB130" s="851"/>
      <c r="AC130" s="851"/>
      <c r="AD130" s="851"/>
      <c r="AE130" s="851"/>
      <c r="AF130" s="851"/>
      <c r="AG130" s="851"/>
      <c r="AH130" s="851"/>
      <c r="AI130" s="851"/>
      <c r="AJ130" s="851"/>
      <c r="AK130" s="851"/>
      <c r="AL130" s="851"/>
      <c r="AM130" s="851"/>
      <c r="AN130" s="851"/>
      <c r="AO130" s="851"/>
      <c r="AP130" s="851"/>
      <c r="AQ130" s="851"/>
      <c r="AR130" s="851"/>
      <c r="AS130" s="851"/>
      <c r="AT130" s="851"/>
      <c r="AU130" s="851"/>
      <c r="AV130" s="851"/>
      <c r="AW130" s="851"/>
      <c r="AX130" s="851"/>
      <c r="AY130" s="851"/>
      <c r="AZ130" s="851"/>
      <c r="BA130" s="851"/>
      <c r="BB130" s="851"/>
      <c r="BC130" s="851"/>
      <c r="BD130" s="851"/>
      <c r="BE130" s="851"/>
      <c r="BF130" s="851"/>
      <c r="BG130" s="851"/>
      <c r="BH130" s="851"/>
      <c r="BI130" s="851"/>
      <c r="BJ130" s="851"/>
      <c r="BK130" s="851"/>
      <c r="BL130" s="851"/>
    </row>
    <row r="131" spans="1:64" s="854" customFormat="1">
      <c r="A131" s="851"/>
      <c r="B131" s="851"/>
      <c r="C131" s="852"/>
      <c r="D131" s="853">
        <v>31</v>
      </c>
      <c r="E131" s="852"/>
      <c r="F131" s="852"/>
      <c r="G131" s="851"/>
      <c r="H131" s="851"/>
      <c r="I131" s="851"/>
      <c r="J131" s="851"/>
      <c r="K131" s="851"/>
      <c r="L131" s="851"/>
      <c r="M131" s="851"/>
      <c r="N131" s="851"/>
      <c r="O131" s="851"/>
      <c r="P131" s="851"/>
      <c r="Q131" s="851"/>
      <c r="R131" s="851"/>
      <c r="S131" s="851"/>
      <c r="T131" s="851"/>
      <c r="U131" s="851"/>
      <c r="V131" s="851"/>
      <c r="W131" s="851"/>
      <c r="X131" s="851"/>
      <c r="Y131" s="851"/>
      <c r="Z131" s="851"/>
      <c r="AA131" s="851"/>
      <c r="AB131" s="851"/>
      <c r="AC131" s="851"/>
      <c r="AD131" s="851"/>
      <c r="AE131" s="851"/>
      <c r="AF131" s="851"/>
      <c r="AG131" s="851"/>
      <c r="AH131" s="851"/>
      <c r="AI131" s="851"/>
      <c r="AJ131" s="851"/>
      <c r="AK131" s="851"/>
      <c r="AL131" s="851"/>
      <c r="AM131" s="851"/>
      <c r="AN131" s="851"/>
      <c r="AO131" s="851"/>
      <c r="AP131" s="851"/>
      <c r="AQ131" s="851"/>
      <c r="AR131" s="851"/>
      <c r="AS131" s="851"/>
      <c r="AT131" s="851"/>
      <c r="AU131" s="851"/>
      <c r="AV131" s="851"/>
      <c r="AW131" s="851"/>
      <c r="AX131" s="851"/>
      <c r="AY131" s="851"/>
      <c r="AZ131" s="851"/>
      <c r="BA131" s="851"/>
      <c r="BB131" s="851"/>
      <c r="BC131" s="851"/>
      <c r="BD131" s="851"/>
      <c r="BE131" s="851"/>
      <c r="BF131" s="851"/>
      <c r="BG131" s="851"/>
      <c r="BH131" s="851"/>
      <c r="BI131" s="851"/>
      <c r="BJ131" s="851"/>
      <c r="BK131" s="851"/>
      <c r="BL131" s="851"/>
    </row>
    <row r="132" spans="1:64" s="854" customFormat="1">
      <c r="A132" s="851"/>
      <c r="B132" s="851"/>
      <c r="C132" s="852"/>
      <c r="D132" s="853">
        <v>32</v>
      </c>
      <c r="E132" s="852"/>
      <c r="F132" s="852"/>
      <c r="G132" s="851"/>
      <c r="H132" s="851"/>
      <c r="I132" s="851"/>
      <c r="J132" s="851"/>
      <c r="K132" s="851"/>
      <c r="L132" s="851"/>
      <c r="M132" s="851"/>
      <c r="N132" s="851"/>
      <c r="O132" s="851"/>
      <c r="P132" s="851"/>
      <c r="Q132" s="851"/>
      <c r="R132" s="851"/>
      <c r="S132" s="851"/>
      <c r="T132" s="851"/>
      <c r="U132" s="851"/>
      <c r="V132" s="851"/>
      <c r="W132" s="851"/>
      <c r="X132" s="851"/>
      <c r="Y132" s="851"/>
      <c r="Z132" s="851"/>
      <c r="AA132" s="851"/>
      <c r="AB132" s="851"/>
      <c r="AC132" s="851"/>
      <c r="AD132" s="851"/>
      <c r="AE132" s="851"/>
      <c r="AF132" s="851"/>
      <c r="AG132" s="851"/>
      <c r="AH132" s="851"/>
      <c r="AI132" s="851"/>
      <c r="AJ132" s="851"/>
      <c r="AK132" s="851"/>
      <c r="AL132" s="851"/>
      <c r="AM132" s="851"/>
      <c r="AN132" s="851"/>
      <c r="AO132" s="851"/>
      <c r="AP132" s="851"/>
      <c r="AQ132" s="851"/>
      <c r="AR132" s="851"/>
      <c r="AS132" s="851"/>
      <c r="AT132" s="851"/>
      <c r="AU132" s="851"/>
      <c r="AV132" s="851"/>
      <c r="AW132" s="851"/>
      <c r="AX132" s="851"/>
      <c r="AY132" s="851"/>
      <c r="AZ132" s="851"/>
      <c r="BA132" s="851"/>
      <c r="BB132" s="851"/>
      <c r="BC132" s="851"/>
      <c r="BD132" s="851"/>
      <c r="BE132" s="851"/>
      <c r="BF132" s="851"/>
      <c r="BG132" s="851"/>
      <c r="BH132" s="851"/>
      <c r="BI132" s="851"/>
      <c r="BJ132" s="851"/>
      <c r="BK132" s="851"/>
      <c r="BL132" s="851"/>
    </row>
    <row r="133" spans="1:64" s="854" customFormat="1">
      <c r="A133" s="851"/>
      <c r="B133" s="851"/>
      <c r="C133" s="852"/>
      <c r="D133" s="853">
        <v>33</v>
      </c>
      <c r="E133" s="852"/>
      <c r="F133" s="852"/>
      <c r="G133" s="851"/>
      <c r="H133" s="851"/>
      <c r="I133" s="851"/>
      <c r="J133" s="851"/>
      <c r="K133" s="851"/>
      <c r="L133" s="851"/>
      <c r="M133" s="851"/>
      <c r="N133" s="851"/>
      <c r="O133" s="851"/>
      <c r="P133" s="851"/>
      <c r="Q133" s="851"/>
      <c r="R133" s="851"/>
      <c r="S133" s="851"/>
      <c r="T133" s="851"/>
      <c r="U133" s="851"/>
      <c r="V133" s="851"/>
      <c r="W133" s="851"/>
      <c r="X133" s="851"/>
      <c r="Y133" s="851"/>
      <c r="Z133" s="851"/>
      <c r="AA133" s="851"/>
      <c r="AB133" s="851"/>
      <c r="AC133" s="851"/>
      <c r="AD133" s="851"/>
      <c r="AE133" s="851"/>
      <c r="AF133" s="851"/>
      <c r="AG133" s="851"/>
      <c r="AH133" s="851"/>
      <c r="AI133" s="851"/>
      <c r="AJ133" s="851"/>
      <c r="AK133" s="851"/>
      <c r="AL133" s="851"/>
      <c r="AM133" s="851"/>
      <c r="AN133" s="851"/>
      <c r="AO133" s="851"/>
      <c r="AP133" s="851"/>
      <c r="AQ133" s="851"/>
      <c r="AR133" s="851"/>
      <c r="AS133" s="851"/>
      <c r="AT133" s="851"/>
      <c r="AU133" s="851"/>
      <c r="AV133" s="851"/>
      <c r="AW133" s="851"/>
      <c r="AX133" s="851"/>
      <c r="AY133" s="851"/>
      <c r="AZ133" s="851"/>
      <c r="BA133" s="851"/>
      <c r="BB133" s="851"/>
      <c r="BC133" s="851"/>
      <c r="BD133" s="851"/>
      <c r="BE133" s="851"/>
      <c r="BF133" s="851"/>
      <c r="BG133" s="851"/>
      <c r="BH133" s="851"/>
      <c r="BI133" s="851"/>
      <c r="BJ133" s="851"/>
      <c r="BK133" s="851"/>
      <c r="BL133" s="851"/>
    </row>
    <row r="134" spans="1:64" s="854" customFormat="1">
      <c r="A134" s="851"/>
      <c r="B134" s="851"/>
      <c r="C134" s="852"/>
      <c r="D134" s="853">
        <v>34</v>
      </c>
      <c r="E134" s="852"/>
      <c r="F134" s="852"/>
      <c r="G134" s="851"/>
      <c r="H134" s="851"/>
      <c r="I134" s="851"/>
      <c r="J134" s="851"/>
      <c r="K134" s="851"/>
      <c r="L134" s="851"/>
      <c r="M134" s="851"/>
      <c r="N134" s="851"/>
      <c r="O134" s="851"/>
      <c r="P134" s="851"/>
      <c r="Q134" s="851"/>
      <c r="R134" s="851"/>
      <c r="S134" s="851"/>
      <c r="T134" s="851"/>
      <c r="U134" s="851"/>
      <c r="V134" s="851"/>
      <c r="W134" s="851"/>
      <c r="X134" s="851"/>
      <c r="Y134" s="851"/>
      <c r="Z134" s="851"/>
      <c r="AA134" s="851"/>
      <c r="AB134" s="851"/>
      <c r="AC134" s="851"/>
      <c r="AD134" s="851"/>
      <c r="AE134" s="851"/>
      <c r="AF134" s="851"/>
      <c r="AG134" s="851"/>
      <c r="AH134" s="851"/>
      <c r="AI134" s="851"/>
      <c r="AJ134" s="851"/>
      <c r="AK134" s="851"/>
      <c r="AL134" s="851"/>
      <c r="AM134" s="851"/>
      <c r="AN134" s="851"/>
      <c r="AO134" s="851"/>
      <c r="AP134" s="851"/>
      <c r="AQ134" s="851"/>
      <c r="AR134" s="851"/>
      <c r="AS134" s="851"/>
      <c r="AT134" s="851"/>
      <c r="AU134" s="851"/>
      <c r="AV134" s="851"/>
      <c r="AW134" s="851"/>
      <c r="AX134" s="851"/>
      <c r="AY134" s="851"/>
      <c r="AZ134" s="851"/>
      <c r="BA134" s="851"/>
      <c r="BB134" s="851"/>
      <c r="BC134" s="851"/>
      <c r="BD134" s="851"/>
      <c r="BE134" s="851"/>
      <c r="BF134" s="851"/>
      <c r="BG134" s="851"/>
      <c r="BH134" s="851"/>
      <c r="BI134" s="851"/>
      <c r="BJ134" s="851"/>
      <c r="BK134" s="851"/>
      <c r="BL134" s="851"/>
    </row>
    <row r="135" spans="1:64" s="854" customFormat="1">
      <c r="A135" s="851"/>
      <c r="B135" s="851"/>
      <c r="C135" s="852"/>
      <c r="D135" s="853">
        <v>35</v>
      </c>
      <c r="E135" s="852"/>
      <c r="F135" s="852"/>
      <c r="G135" s="851"/>
      <c r="H135" s="851"/>
      <c r="I135" s="851"/>
      <c r="J135" s="851"/>
      <c r="K135" s="851"/>
      <c r="L135" s="851"/>
      <c r="M135" s="851"/>
      <c r="N135" s="851"/>
      <c r="O135" s="851"/>
      <c r="P135" s="851"/>
      <c r="Q135" s="851"/>
      <c r="R135" s="851"/>
      <c r="S135" s="851"/>
      <c r="T135" s="851"/>
      <c r="U135" s="851"/>
      <c r="V135" s="851"/>
      <c r="W135" s="851"/>
      <c r="X135" s="851"/>
      <c r="Y135" s="851"/>
      <c r="Z135" s="851"/>
      <c r="AA135" s="851"/>
      <c r="AB135" s="851"/>
      <c r="AC135" s="851"/>
      <c r="AD135" s="851"/>
      <c r="AE135" s="851"/>
      <c r="AF135" s="851"/>
      <c r="AG135" s="851"/>
      <c r="AH135" s="851"/>
      <c r="AI135" s="851"/>
      <c r="AJ135" s="851"/>
      <c r="AK135" s="851"/>
      <c r="AL135" s="851"/>
      <c r="AM135" s="851"/>
      <c r="AN135" s="851"/>
      <c r="AO135" s="851"/>
      <c r="AP135" s="851"/>
      <c r="AQ135" s="851"/>
      <c r="AR135" s="851"/>
      <c r="AS135" s="851"/>
      <c r="AT135" s="851"/>
      <c r="AU135" s="851"/>
      <c r="AV135" s="851"/>
      <c r="AW135" s="851"/>
      <c r="AX135" s="851"/>
      <c r="AY135" s="851"/>
      <c r="AZ135" s="851"/>
      <c r="BA135" s="851"/>
      <c r="BB135" s="851"/>
      <c r="BC135" s="851"/>
      <c r="BD135" s="851"/>
      <c r="BE135" s="851"/>
      <c r="BF135" s="851"/>
      <c r="BG135" s="851"/>
      <c r="BH135" s="851"/>
      <c r="BI135" s="851"/>
      <c r="BJ135" s="851"/>
      <c r="BK135" s="851"/>
      <c r="BL135" s="851"/>
    </row>
    <row r="136" spans="1:64" s="854" customFormat="1">
      <c r="A136" s="851"/>
      <c r="B136" s="851"/>
      <c r="C136" s="852"/>
      <c r="D136" s="853">
        <v>36</v>
      </c>
      <c r="E136" s="852"/>
      <c r="F136" s="852"/>
      <c r="G136" s="851"/>
      <c r="H136" s="851"/>
      <c r="I136" s="851"/>
      <c r="J136" s="851"/>
      <c r="K136" s="851"/>
      <c r="L136" s="851"/>
      <c r="M136" s="851"/>
      <c r="N136" s="851"/>
      <c r="O136" s="851"/>
      <c r="P136" s="851"/>
      <c r="Q136" s="851"/>
      <c r="R136" s="851"/>
      <c r="S136" s="851"/>
      <c r="T136" s="851"/>
      <c r="U136" s="851"/>
      <c r="V136" s="851"/>
      <c r="W136" s="851"/>
      <c r="X136" s="851"/>
      <c r="Y136" s="851"/>
      <c r="Z136" s="851"/>
      <c r="AA136" s="851"/>
      <c r="AB136" s="851"/>
      <c r="AC136" s="851"/>
      <c r="AD136" s="851"/>
      <c r="AE136" s="851"/>
      <c r="AF136" s="851"/>
      <c r="AG136" s="851"/>
      <c r="AH136" s="851"/>
      <c r="AI136" s="851"/>
      <c r="AJ136" s="851"/>
      <c r="AK136" s="851"/>
      <c r="AL136" s="851"/>
      <c r="AM136" s="851"/>
      <c r="AN136" s="851"/>
      <c r="AO136" s="851"/>
      <c r="AP136" s="851"/>
      <c r="AQ136" s="851"/>
      <c r="AR136" s="851"/>
      <c r="AS136" s="851"/>
      <c r="AT136" s="851"/>
      <c r="AU136" s="851"/>
      <c r="AV136" s="851"/>
      <c r="AW136" s="851"/>
      <c r="AX136" s="851"/>
      <c r="AY136" s="851"/>
      <c r="AZ136" s="851"/>
      <c r="BA136" s="851"/>
      <c r="BB136" s="851"/>
      <c r="BC136" s="851"/>
      <c r="BD136" s="851"/>
      <c r="BE136" s="851"/>
      <c r="BF136" s="851"/>
      <c r="BG136" s="851"/>
      <c r="BH136" s="851"/>
      <c r="BI136" s="851"/>
      <c r="BJ136" s="851"/>
      <c r="BK136" s="851"/>
      <c r="BL136" s="851"/>
    </row>
    <row r="137" spans="1:64" s="854" customFormat="1">
      <c r="A137" s="851"/>
      <c r="B137" s="851"/>
      <c r="C137" s="852"/>
      <c r="D137" s="853">
        <v>37</v>
      </c>
      <c r="E137" s="852"/>
      <c r="F137" s="852"/>
      <c r="G137" s="851"/>
      <c r="H137" s="851"/>
      <c r="I137" s="851"/>
      <c r="J137" s="851"/>
      <c r="K137" s="851"/>
      <c r="L137" s="851"/>
      <c r="M137" s="851"/>
      <c r="N137" s="851"/>
      <c r="O137" s="851"/>
      <c r="P137" s="851"/>
      <c r="Q137" s="851"/>
      <c r="R137" s="851"/>
      <c r="S137" s="851"/>
      <c r="T137" s="851"/>
      <c r="U137" s="851"/>
      <c r="V137" s="851"/>
      <c r="W137" s="851"/>
      <c r="X137" s="851"/>
      <c r="Y137" s="851"/>
      <c r="Z137" s="851"/>
      <c r="AA137" s="851"/>
      <c r="AB137" s="851"/>
      <c r="AC137" s="851"/>
      <c r="AD137" s="851"/>
      <c r="AE137" s="851"/>
      <c r="AF137" s="851"/>
      <c r="AG137" s="851"/>
      <c r="AH137" s="851"/>
      <c r="AI137" s="851"/>
      <c r="AJ137" s="851"/>
      <c r="AK137" s="851"/>
      <c r="AL137" s="851"/>
      <c r="AM137" s="851"/>
      <c r="AN137" s="851"/>
      <c r="AO137" s="851"/>
      <c r="AP137" s="851"/>
      <c r="AQ137" s="851"/>
      <c r="AR137" s="851"/>
      <c r="AS137" s="851"/>
      <c r="AT137" s="851"/>
      <c r="AU137" s="851"/>
      <c r="AV137" s="851"/>
      <c r="AW137" s="851"/>
      <c r="AX137" s="851"/>
      <c r="AY137" s="851"/>
      <c r="AZ137" s="851"/>
      <c r="BA137" s="851"/>
      <c r="BB137" s="851"/>
      <c r="BC137" s="851"/>
      <c r="BD137" s="851"/>
      <c r="BE137" s="851"/>
      <c r="BF137" s="851"/>
      <c r="BG137" s="851"/>
      <c r="BH137" s="851"/>
      <c r="BI137" s="851"/>
      <c r="BJ137" s="851"/>
      <c r="BK137" s="851"/>
      <c r="BL137" s="851"/>
    </row>
    <row r="138" spans="1:64" s="854" customFormat="1">
      <c r="A138" s="851"/>
      <c r="B138" s="851"/>
      <c r="C138" s="852"/>
      <c r="D138" s="853">
        <v>38</v>
      </c>
      <c r="E138" s="852"/>
      <c r="F138" s="852"/>
      <c r="G138" s="851"/>
      <c r="H138" s="851"/>
      <c r="I138" s="851"/>
      <c r="J138" s="851"/>
      <c r="K138" s="851"/>
      <c r="L138" s="851"/>
      <c r="M138" s="851"/>
      <c r="N138" s="851"/>
      <c r="O138" s="851"/>
      <c r="P138" s="851"/>
      <c r="Q138" s="851"/>
      <c r="R138" s="851"/>
      <c r="S138" s="851"/>
      <c r="T138" s="851"/>
      <c r="U138" s="851"/>
      <c r="V138" s="851"/>
      <c r="W138" s="851"/>
      <c r="X138" s="851"/>
      <c r="Y138" s="851"/>
      <c r="Z138" s="851"/>
      <c r="AA138" s="851"/>
      <c r="AB138" s="851"/>
      <c r="AC138" s="851"/>
      <c r="AD138" s="851"/>
      <c r="AE138" s="851"/>
      <c r="AF138" s="851"/>
      <c r="AG138" s="851"/>
      <c r="AH138" s="851"/>
      <c r="AI138" s="851"/>
      <c r="AJ138" s="851"/>
      <c r="AK138" s="851"/>
      <c r="AL138" s="851"/>
      <c r="AM138" s="851"/>
      <c r="AN138" s="851"/>
      <c r="AO138" s="851"/>
      <c r="AP138" s="851"/>
      <c r="AQ138" s="851"/>
      <c r="AR138" s="851"/>
      <c r="AS138" s="851"/>
      <c r="AT138" s="851"/>
      <c r="AU138" s="851"/>
      <c r="AV138" s="851"/>
      <c r="AW138" s="851"/>
      <c r="AX138" s="851"/>
      <c r="AY138" s="851"/>
      <c r="AZ138" s="851"/>
      <c r="BA138" s="851"/>
      <c r="BB138" s="851"/>
      <c r="BC138" s="851"/>
      <c r="BD138" s="851"/>
      <c r="BE138" s="851"/>
      <c r="BF138" s="851"/>
      <c r="BG138" s="851"/>
      <c r="BH138" s="851"/>
      <c r="BI138" s="851"/>
      <c r="BJ138" s="851"/>
      <c r="BK138" s="851"/>
      <c r="BL138" s="851"/>
    </row>
    <row r="139" spans="1:64" s="854" customFormat="1">
      <c r="A139" s="851"/>
      <c r="B139" s="851"/>
      <c r="C139" s="852"/>
      <c r="D139" s="853">
        <v>39</v>
      </c>
      <c r="E139" s="852"/>
      <c r="F139" s="852"/>
      <c r="G139" s="851"/>
      <c r="H139" s="851"/>
      <c r="I139" s="851"/>
      <c r="J139" s="851"/>
      <c r="K139" s="851"/>
      <c r="L139" s="851"/>
      <c r="M139" s="851"/>
      <c r="N139" s="851"/>
      <c r="O139" s="851"/>
      <c r="P139" s="851"/>
      <c r="Q139" s="851"/>
      <c r="R139" s="851"/>
      <c r="S139" s="851"/>
      <c r="T139" s="851"/>
      <c r="U139" s="851"/>
      <c r="V139" s="851"/>
      <c r="W139" s="851"/>
      <c r="X139" s="851"/>
      <c r="Y139" s="851"/>
      <c r="Z139" s="851"/>
      <c r="AA139" s="851"/>
      <c r="AB139" s="851"/>
      <c r="AC139" s="851"/>
      <c r="AD139" s="851"/>
      <c r="AE139" s="851"/>
      <c r="AF139" s="851"/>
      <c r="AG139" s="851"/>
      <c r="AH139" s="851"/>
      <c r="AI139" s="851"/>
      <c r="AJ139" s="851"/>
      <c r="AK139" s="851"/>
      <c r="AL139" s="851"/>
      <c r="AM139" s="851"/>
      <c r="AN139" s="851"/>
      <c r="AO139" s="851"/>
      <c r="AP139" s="851"/>
      <c r="AQ139" s="851"/>
      <c r="AR139" s="851"/>
      <c r="AS139" s="851"/>
      <c r="AT139" s="851"/>
      <c r="AU139" s="851"/>
      <c r="AV139" s="851"/>
      <c r="AW139" s="851"/>
      <c r="AX139" s="851"/>
      <c r="AY139" s="851"/>
      <c r="AZ139" s="851"/>
      <c r="BA139" s="851"/>
      <c r="BB139" s="851"/>
      <c r="BC139" s="851"/>
      <c r="BD139" s="851"/>
      <c r="BE139" s="851"/>
      <c r="BF139" s="851"/>
      <c r="BG139" s="851"/>
      <c r="BH139" s="851"/>
      <c r="BI139" s="851"/>
      <c r="BJ139" s="851"/>
      <c r="BK139" s="851"/>
      <c r="BL139" s="851"/>
    </row>
    <row r="140" spans="1:64" s="854" customFormat="1">
      <c r="A140" s="851"/>
      <c r="B140" s="851"/>
      <c r="C140" s="852"/>
      <c r="D140" s="853">
        <v>40</v>
      </c>
      <c r="E140" s="852"/>
      <c r="F140" s="852"/>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851"/>
      <c r="AM140" s="851"/>
      <c r="AN140" s="851"/>
      <c r="AO140" s="851"/>
      <c r="AP140" s="851"/>
      <c r="AQ140" s="851"/>
      <c r="AR140" s="851"/>
      <c r="AS140" s="851"/>
      <c r="AT140" s="851"/>
      <c r="AU140" s="851"/>
      <c r="AV140" s="851"/>
      <c r="AW140" s="851"/>
      <c r="AX140" s="851"/>
      <c r="AY140" s="851"/>
      <c r="AZ140" s="851"/>
      <c r="BA140" s="851"/>
      <c r="BB140" s="851"/>
      <c r="BC140" s="851"/>
      <c r="BD140" s="851"/>
      <c r="BE140" s="851"/>
      <c r="BF140" s="851"/>
      <c r="BG140" s="851"/>
      <c r="BH140" s="851"/>
      <c r="BI140" s="851"/>
      <c r="BJ140" s="851"/>
      <c r="BK140" s="851"/>
      <c r="BL140" s="851"/>
    </row>
    <row r="141" spans="1:64" s="854" customFormat="1">
      <c r="A141" s="851"/>
      <c r="B141" s="851"/>
      <c r="C141" s="852"/>
      <c r="D141" s="853">
        <v>41</v>
      </c>
      <c r="E141" s="852"/>
      <c r="F141" s="852"/>
      <c r="G141" s="851"/>
      <c r="H141" s="851"/>
      <c r="I141" s="851"/>
      <c r="J141" s="851"/>
      <c r="K141" s="851"/>
      <c r="L141" s="851"/>
      <c r="M141" s="851"/>
      <c r="N141" s="851"/>
      <c r="O141" s="851"/>
      <c r="P141" s="851"/>
      <c r="Q141" s="851"/>
      <c r="R141" s="851"/>
      <c r="S141" s="851"/>
      <c r="T141" s="851"/>
      <c r="U141" s="851"/>
      <c r="V141" s="851"/>
      <c r="W141" s="851"/>
      <c r="X141" s="851"/>
      <c r="Y141" s="851"/>
      <c r="Z141" s="851"/>
      <c r="AA141" s="851"/>
      <c r="AB141" s="851"/>
      <c r="AC141" s="851"/>
      <c r="AD141" s="851"/>
      <c r="AE141" s="851"/>
      <c r="AF141" s="851"/>
      <c r="AG141" s="851"/>
      <c r="AH141" s="851"/>
      <c r="AI141" s="851"/>
      <c r="AJ141" s="851"/>
      <c r="AK141" s="851"/>
      <c r="AL141" s="851"/>
      <c r="AM141" s="851"/>
      <c r="AN141" s="851"/>
      <c r="AO141" s="851"/>
      <c r="AP141" s="851"/>
      <c r="AQ141" s="851"/>
      <c r="AR141" s="851"/>
      <c r="AS141" s="851"/>
      <c r="AT141" s="851"/>
      <c r="AU141" s="851"/>
      <c r="AV141" s="851"/>
      <c r="AW141" s="851"/>
      <c r="AX141" s="851"/>
      <c r="AY141" s="851"/>
      <c r="AZ141" s="851"/>
      <c r="BA141" s="851"/>
      <c r="BB141" s="851"/>
      <c r="BC141" s="851"/>
      <c r="BD141" s="851"/>
      <c r="BE141" s="851"/>
      <c r="BF141" s="851"/>
      <c r="BG141" s="851"/>
      <c r="BH141" s="851"/>
      <c r="BI141" s="851"/>
      <c r="BJ141" s="851"/>
      <c r="BK141" s="851"/>
      <c r="BL141" s="851"/>
    </row>
    <row r="142" spans="1:64" s="854" customFormat="1">
      <c r="A142" s="851"/>
      <c r="B142" s="851"/>
      <c r="C142" s="852"/>
      <c r="D142" s="853">
        <v>42</v>
      </c>
      <c r="E142" s="852"/>
      <c r="F142" s="852"/>
      <c r="G142" s="851"/>
      <c r="H142" s="851"/>
      <c r="I142" s="851"/>
      <c r="J142" s="851"/>
      <c r="K142" s="851"/>
      <c r="L142" s="851"/>
      <c r="M142" s="851"/>
      <c r="N142" s="851"/>
      <c r="O142" s="851"/>
      <c r="P142" s="851"/>
      <c r="Q142" s="851"/>
      <c r="R142" s="851"/>
      <c r="S142" s="851"/>
      <c r="T142" s="851"/>
      <c r="U142" s="851"/>
      <c r="V142" s="851"/>
      <c r="W142" s="851"/>
      <c r="X142" s="851"/>
      <c r="Y142" s="851"/>
      <c r="Z142" s="851"/>
      <c r="AA142" s="851"/>
      <c r="AB142" s="851"/>
      <c r="AC142" s="851"/>
      <c r="AD142" s="851"/>
      <c r="AE142" s="851"/>
      <c r="AF142" s="851"/>
      <c r="AG142" s="851"/>
      <c r="AH142" s="851"/>
      <c r="AI142" s="851"/>
      <c r="AJ142" s="851"/>
      <c r="AK142" s="851"/>
      <c r="AL142" s="851"/>
      <c r="AM142" s="851"/>
      <c r="AN142" s="851"/>
      <c r="AO142" s="851"/>
      <c r="AP142" s="851"/>
      <c r="AQ142" s="851"/>
      <c r="AR142" s="851"/>
      <c r="AS142" s="851"/>
      <c r="AT142" s="851"/>
      <c r="AU142" s="851"/>
      <c r="AV142" s="851"/>
      <c r="AW142" s="851"/>
      <c r="AX142" s="851"/>
      <c r="AY142" s="851"/>
      <c r="AZ142" s="851"/>
      <c r="BA142" s="851"/>
      <c r="BB142" s="851"/>
      <c r="BC142" s="851"/>
      <c r="BD142" s="851"/>
      <c r="BE142" s="851"/>
      <c r="BF142" s="851"/>
      <c r="BG142" s="851"/>
      <c r="BH142" s="851"/>
      <c r="BI142" s="851"/>
      <c r="BJ142" s="851"/>
      <c r="BK142" s="851"/>
      <c r="BL142" s="851"/>
    </row>
    <row r="143" spans="1:64" s="854" customFormat="1">
      <c r="A143" s="851"/>
      <c r="B143" s="851"/>
      <c r="C143" s="852"/>
      <c r="D143" s="853">
        <v>43</v>
      </c>
      <c r="E143" s="852"/>
      <c r="F143" s="852"/>
      <c r="G143" s="851"/>
      <c r="H143" s="851"/>
      <c r="I143" s="851"/>
      <c r="J143" s="851"/>
      <c r="K143" s="851"/>
      <c r="L143" s="851"/>
      <c r="M143" s="851"/>
      <c r="N143" s="851"/>
      <c r="O143" s="851"/>
      <c r="P143" s="851"/>
      <c r="Q143" s="851"/>
      <c r="R143" s="851"/>
      <c r="S143" s="851"/>
      <c r="T143" s="851"/>
      <c r="U143" s="851"/>
      <c r="V143" s="851"/>
      <c r="W143" s="851"/>
      <c r="X143" s="851"/>
      <c r="Y143" s="851"/>
      <c r="Z143" s="851"/>
      <c r="AA143" s="851"/>
      <c r="AB143" s="851"/>
      <c r="AC143" s="851"/>
      <c r="AD143" s="851"/>
      <c r="AE143" s="851"/>
      <c r="AF143" s="851"/>
      <c r="AG143" s="851"/>
      <c r="AH143" s="851"/>
      <c r="AI143" s="851"/>
      <c r="AJ143" s="851"/>
      <c r="AK143" s="851"/>
      <c r="AL143" s="851"/>
      <c r="AM143" s="851"/>
      <c r="AN143" s="851"/>
      <c r="AO143" s="851"/>
      <c r="AP143" s="851"/>
      <c r="AQ143" s="851"/>
      <c r="AR143" s="851"/>
      <c r="AS143" s="851"/>
      <c r="AT143" s="851"/>
      <c r="AU143" s="851"/>
      <c r="AV143" s="851"/>
      <c r="AW143" s="851"/>
      <c r="AX143" s="851"/>
      <c r="AY143" s="851"/>
      <c r="AZ143" s="851"/>
      <c r="BA143" s="851"/>
      <c r="BB143" s="851"/>
      <c r="BC143" s="851"/>
      <c r="BD143" s="851"/>
      <c r="BE143" s="851"/>
      <c r="BF143" s="851"/>
      <c r="BG143" s="851"/>
      <c r="BH143" s="851"/>
      <c r="BI143" s="851"/>
      <c r="BJ143" s="851"/>
      <c r="BK143" s="851"/>
      <c r="BL143" s="851"/>
    </row>
    <row r="144" spans="1:64" s="854" customFormat="1">
      <c r="A144" s="851"/>
      <c r="B144" s="851"/>
      <c r="C144" s="852"/>
      <c r="D144" s="853">
        <v>44</v>
      </c>
      <c r="E144" s="852"/>
      <c r="F144" s="852"/>
      <c r="G144" s="851"/>
      <c r="H144" s="851"/>
      <c r="I144" s="851"/>
      <c r="J144" s="851"/>
      <c r="K144" s="851"/>
      <c r="L144" s="851"/>
      <c r="M144" s="851"/>
      <c r="N144" s="851"/>
      <c r="O144" s="851"/>
      <c r="P144" s="851"/>
      <c r="Q144" s="851"/>
      <c r="R144" s="851"/>
      <c r="S144" s="851"/>
      <c r="T144" s="851"/>
      <c r="U144" s="851"/>
      <c r="V144" s="851"/>
      <c r="W144" s="851"/>
      <c r="X144" s="851"/>
      <c r="Y144" s="851"/>
      <c r="Z144" s="851"/>
      <c r="AA144" s="851"/>
      <c r="AB144" s="851"/>
      <c r="AC144" s="851"/>
      <c r="AD144" s="851"/>
      <c r="AE144" s="851"/>
      <c r="AF144" s="851"/>
      <c r="AG144" s="851"/>
      <c r="AH144" s="851"/>
      <c r="AI144" s="851"/>
      <c r="AJ144" s="851"/>
      <c r="AK144" s="851"/>
      <c r="AL144" s="851"/>
      <c r="AM144" s="851"/>
      <c r="AN144" s="851"/>
      <c r="AO144" s="851"/>
      <c r="AP144" s="851"/>
      <c r="AQ144" s="851"/>
      <c r="AR144" s="851"/>
      <c r="AS144" s="851"/>
      <c r="AT144" s="851"/>
      <c r="AU144" s="851"/>
      <c r="AV144" s="851"/>
      <c r="AW144" s="851"/>
      <c r="AX144" s="851"/>
      <c r="AY144" s="851"/>
      <c r="AZ144" s="851"/>
      <c r="BA144" s="851"/>
      <c r="BB144" s="851"/>
      <c r="BC144" s="851"/>
      <c r="BD144" s="851"/>
      <c r="BE144" s="851"/>
      <c r="BF144" s="851"/>
      <c r="BG144" s="851"/>
      <c r="BH144" s="851"/>
      <c r="BI144" s="851"/>
      <c r="BJ144" s="851"/>
      <c r="BK144" s="851"/>
      <c r="BL144" s="851"/>
    </row>
    <row r="145" spans="1:64" s="854" customFormat="1">
      <c r="A145" s="851"/>
      <c r="B145" s="851"/>
      <c r="C145" s="852"/>
      <c r="D145" s="853">
        <v>45</v>
      </c>
      <c r="E145" s="852"/>
      <c r="F145" s="852"/>
      <c r="G145" s="851"/>
      <c r="H145" s="851"/>
      <c r="I145" s="851"/>
      <c r="J145" s="851"/>
      <c r="K145" s="851"/>
      <c r="L145" s="851"/>
      <c r="M145" s="851"/>
      <c r="N145" s="851"/>
      <c r="O145" s="851"/>
      <c r="P145" s="851"/>
      <c r="Q145" s="851"/>
      <c r="R145" s="851"/>
      <c r="S145" s="851"/>
      <c r="T145" s="851"/>
      <c r="U145" s="851"/>
      <c r="V145" s="851"/>
      <c r="W145" s="851"/>
      <c r="X145" s="851"/>
      <c r="Y145" s="851"/>
      <c r="Z145" s="851"/>
      <c r="AA145" s="851"/>
      <c r="AB145" s="851"/>
      <c r="AC145" s="851"/>
      <c r="AD145" s="851"/>
      <c r="AE145" s="851"/>
      <c r="AF145" s="851"/>
      <c r="AG145" s="851"/>
      <c r="AH145" s="851"/>
      <c r="AI145" s="851"/>
      <c r="AJ145" s="851"/>
      <c r="AK145" s="851"/>
      <c r="AL145" s="851"/>
      <c r="AM145" s="851"/>
      <c r="AN145" s="851"/>
      <c r="AO145" s="851"/>
      <c r="AP145" s="851"/>
      <c r="AQ145" s="851"/>
      <c r="AR145" s="851"/>
      <c r="AS145" s="851"/>
      <c r="AT145" s="851"/>
      <c r="AU145" s="851"/>
      <c r="AV145" s="851"/>
      <c r="AW145" s="851"/>
      <c r="AX145" s="851"/>
      <c r="AY145" s="851"/>
      <c r="AZ145" s="851"/>
      <c r="BA145" s="851"/>
      <c r="BB145" s="851"/>
      <c r="BC145" s="851"/>
      <c r="BD145" s="851"/>
      <c r="BE145" s="851"/>
      <c r="BF145" s="851"/>
      <c r="BG145" s="851"/>
      <c r="BH145" s="851"/>
      <c r="BI145" s="851"/>
      <c r="BJ145" s="851"/>
      <c r="BK145" s="851"/>
      <c r="BL145" s="851"/>
    </row>
    <row r="146" spans="1:64" s="854" customFormat="1">
      <c r="A146" s="851"/>
      <c r="B146" s="851"/>
      <c r="C146" s="852"/>
      <c r="D146" s="853">
        <v>46</v>
      </c>
      <c r="E146" s="852"/>
      <c r="F146" s="852"/>
      <c r="G146" s="851"/>
      <c r="H146" s="851"/>
      <c r="I146" s="851"/>
      <c r="J146" s="851"/>
      <c r="K146" s="851"/>
      <c r="L146" s="851"/>
      <c r="M146" s="851"/>
      <c r="N146" s="851"/>
      <c r="O146" s="851"/>
      <c r="P146" s="851"/>
      <c r="Q146" s="851"/>
      <c r="R146" s="851"/>
      <c r="S146" s="851"/>
      <c r="T146" s="851"/>
      <c r="U146" s="851"/>
      <c r="V146" s="851"/>
      <c r="W146" s="851"/>
      <c r="X146" s="851"/>
      <c r="Y146" s="851"/>
      <c r="Z146" s="851"/>
      <c r="AA146" s="851"/>
      <c r="AB146" s="851"/>
      <c r="AC146" s="851"/>
      <c r="AD146" s="851"/>
      <c r="AE146" s="851"/>
      <c r="AF146" s="851"/>
      <c r="AG146" s="851"/>
      <c r="AH146" s="851"/>
      <c r="AI146" s="851"/>
      <c r="AJ146" s="851"/>
      <c r="AK146" s="851"/>
      <c r="AL146" s="851"/>
      <c r="AM146" s="851"/>
      <c r="AN146" s="851"/>
      <c r="AO146" s="851"/>
      <c r="AP146" s="851"/>
      <c r="AQ146" s="851"/>
      <c r="AR146" s="851"/>
      <c r="AS146" s="851"/>
      <c r="AT146" s="851"/>
      <c r="AU146" s="851"/>
      <c r="AV146" s="851"/>
      <c r="AW146" s="851"/>
      <c r="AX146" s="851"/>
      <c r="AY146" s="851"/>
      <c r="AZ146" s="851"/>
      <c r="BA146" s="851"/>
      <c r="BB146" s="851"/>
      <c r="BC146" s="851"/>
      <c r="BD146" s="851"/>
      <c r="BE146" s="851"/>
      <c r="BF146" s="851"/>
      <c r="BG146" s="851"/>
      <c r="BH146" s="851"/>
      <c r="BI146" s="851"/>
      <c r="BJ146" s="851"/>
      <c r="BK146" s="851"/>
      <c r="BL146" s="851"/>
    </row>
    <row r="147" spans="1:64" s="854" customFormat="1">
      <c r="A147" s="851"/>
      <c r="B147" s="851"/>
      <c r="C147" s="852"/>
      <c r="D147" s="853">
        <v>47</v>
      </c>
      <c r="E147" s="852"/>
      <c r="F147" s="852"/>
      <c r="G147" s="851"/>
      <c r="H147" s="851"/>
      <c r="I147" s="851"/>
      <c r="J147" s="851"/>
      <c r="K147" s="851"/>
      <c r="L147" s="851"/>
      <c r="M147" s="851"/>
      <c r="N147" s="851"/>
      <c r="O147" s="851"/>
      <c r="P147" s="851"/>
      <c r="Q147" s="851"/>
      <c r="R147" s="851"/>
      <c r="S147" s="851"/>
      <c r="T147" s="851"/>
      <c r="U147" s="851"/>
      <c r="V147" s="851"/>
      <c r="W147" s="851"/>
      <c r="X147" s="851"/>
      <c r="Y147" s="851"/>
      <c r="Z147" s="851"/>
      <c r="AA147" s="851"/>
      <c r="AB147" s="851"/>
      <c r="AC147" s="851"/>
      <c r="AD147" s="851"/>
      <c r="AE147" s="851"/>
      <c r="AF147" s="851"/>
      <c r="AG147" s="851"/>
      <c r="AH147" s="851"/>
      <c r="AI147" s="851"/>
      <c r="AJ147" s="851"/>
      <c r="AK147" s="851"/>
      <c r="AL147" s="851"/>
      <c r="AM147" s="851"/>
      <c r="AN147" s="851"/>
      <c r="AO147" s="851"/>
      <c r="AP147" s="851"/>
      <c r="AQ147" s="851"/>
      <c r="AR147" s="851"/>
      <c r="AS147" s="851"/>
      <c r="AT147" s="851"/>
      <c r="AU147" s="851"/>
      <c r="AV147" s="851"/>
      <c r="AW147" s="851"/>
      <c r="AX147" s="851"/>
      <c r="AY147" s="851"/>
      <c r="AZ147" s="851"/>
      <c r="BA147" s="851"/>
      <c r="BB147" s="851"/>
      <c r="BC147" s="851"/>
      <c r="BD147" s="851"/>
      <c r="BE147" s="851"/>
      <c r="BF147" s="851"/>
      <c r="BG147" s="851"/>
      <c r="BH147" s="851"/>
      <c r="BI147" s="851"/>
      <c r="BJ147" s="851"/>
      <c r="BK147" s="851"/>
      <c r="BL147" s="851"/>
    </row>
    <row r="148" spans="1:64" s="854" customFormat="1">
      <c r="A148" s="851"/>
      <c r="B148" s="851"/>
      <c r="C148" s="852"/>
      <c r="D148" s="853">
        <v>48</v>
      </c>
      <c r="E148" s="852"/>
      <c r="F148" s="852"/>
      <c r="G148" s="851"/>
      <c r="H148" s="851"/>
      <c r="I148" s="851"/>
      <c r="J148" s="851"/>
      <c r="K148" s="851"/>
      <c r="L148" s="851"/>
      <c r="M148" s="851"/>
      <c r="N148" s="851"/>
      <c r="O148" s="851"/>
      <c r="P148" s="851"/>
      <c r="Q148" s="851"/>
      <c r="R148" s="851"/>
      <c r="S148" s="851"/>
      <c r="T148" s="851"/>
      <c r="U148" s="851"/>
      <c r="V148" s="851"/>
      <c r="W148" s="851"/>
      <c r="X148" s="851"/>
      <c r="Y148" s="851"/>
      <c r="Z148" s="851"/>
      <c r="AA148" s="851"/>
      <c r="AB148" s="851"/>
      <c r="AC148" s="851"/>
      <c r="AD148" s="851"/>
      <c r="AE148" s="851"/>
      <c r="AF148" s="851"/>
      <c r="AG148" s="851"/>
      <c r="AH148" s="851"/>
      <c r="AI148" s="851"/>
      <c r="AJ148" s="851"/>
      <c r="AK148" s="851"/>
      <c r="AL148" s="851"/>
      <c r="AM148" s="851"/>
      <c r="AN148" s="851"/>
      <c r="AO148" s="851"/>
      <c r="AP148" s="851"/>
      <c r="AQ148" s="851"/>
      <c r="AR148" s="851"/>
      <c r="AS148" s="851"/>
      <c r="AT148" s="851"/>
      <c r="AU148" s="851"/>
      <c r="AV148" s="851"/>
      <c r="AW148" s="851"/>
      <c r="AX148" s="851"/>
      <c r="AY148" s="851"/>
      <c r="AZ148" s="851"/>
      <c r="BA148" s="851"/>
      <c r="BB148" s="851"/>
      <c r="BC148" s="851"/>
      <c r="BD148" s="851"/>
      <c r="BE148" s="851"/>
      <c r="BF148" s="851"/>
      <c r="BG148" s="851"/>
      <c r="BH148" s="851"/>
      <c r="BI148" s="851"/>
      <c r="BJ148" s="851"/>
      <c r="BK148" s="851"/>
      <c r="BL148" s="851"/>
    </row>
    <row r="149" spans="1:64" s="854" customFormat="1">
      <c r="A149" s="851"/>
      <c r="B149" s="851"/>
      <c r="C149" s="852"/>
      <c r="D149" s="853">
        <v>49</v>
      </c>
      <c r="E149" s="852"/>
      <c r="F149" s="852"/>
      <c r="G149" s="851"/>
      <c r="H149" s="851"/>
      <c r="I149" s="851"/>
      <c r="J149" s="851"/>
      <c r="K149" s="851"/>
      <c r="L149" s="851"/>
      <c r="M149" s="851"/>
      <c r="N149" s="851"/>
      <c r="O149" s="851"/>
      <c r="P149" s="851"/>
      <c r="Q149" s="851"/>
      <c r="R149" s="851"/>
      <c r="S149" s="851"/>
      <c r="T149" s="851"/>
      <c r="U149" s="851"/>
      <c r="V149" s="851"/>
      <c r="W149" s="851"/>
      <c r="X149" s="851"/>
      <c r="Y149" s="851"/>
      <c r="Z149" s="851"/>
      <c r="AA149" s="851"/>
      <c r="AB149" s="851"/>
      <c r="AC149" s="851"/>
      <c r="AD149" s="851"/>
      <c r="AE149" s="851"/>
      <c r="AF149" s="851"/>
      <c r="AG149" s="851"/>
      <c r="AH149" s="851"/>
      <c r="AI149" s="851"/>
      <c r="AJ149" s="851"/>
      <c r="AK149" s="851"/>
      <c r="AL149" s="851"/>
      <c r="AM149" s="851"/>
      <c r="AN149" s="851"/>
      <c r="AO149" s="851"/>
      <c r="AP149" s="851"/>
      <c r="AQ149" s="851"/>
      <c r="AR149" s="851"/>
      <c r="AS149" s="851"/>
      <c r="AT149" s="851"/>
      <c r="AU149" s="851"/>
      <c r="AV149" s="851"/>
      <c r="AW149" s="851"/>
      <c r="AX149" s="851"/>
      <c r="AY149" s="851"/>
      <c r="AZ149" s="851"/>
      <c r="BA149" s="851"/>
      <c r="BB149" s="851"/>
      <c r="BC149" s="851"/>
      <c r="BD149" s="851"/>
      <c r="BE149" s="851"/>
      <c r="BF149" s="851"/>
      <c r="BG149" s="851"/>
      <c r="BH149" s="851"/>
      <c r="BI149" s="851"/>
      <c r="BJ149" s="851"/>
      <c r="BK149" s="851"/>
      <c r="BL149" s="851"/>
    </row>
    <row r="150" spans="1:64" s="854" customFormat="1">
      <c r="A150" s="851"/>
      <c r="B150" s="851"/>
      <c r="C150" s="852"/>
      <c r="D150" s="853">
        <v>50</v>
      </c>
      <c r="E150" s="852"/>
      <c r="F150" s="852"/>
      <c r="G150" s="851"/>
      <c r="H150" s="851"/>
      <c r="I150" s="851"/>
      <c r="J150" s="851"/>
      <c r="K150" s="851"/>
      <c r="L150" s="851"/>
      <c r="M150" s="851"/>
      <c r="N150" s="851"/>
      <c r="O150" s="851"/>
      <c r="P150" s="851"/>
      <c r="Q150" s="851"/>
      <c r="R150" s="851"/>
      <c r="S150" s="851"/>
      <c r="T150" s="851"/>
      <c r="U150" s="851"/>
      <c r="V150" s="851"/>
      <c r="W150" s="851"/>
      <c r="X150" s="851"/>
      <c r="Y150" s="851"/>
      <c r="Z150" s="851"/>
      <c r="AA150" s="851"/>
      <c r="AB150" s="851"/>
      <c r="AC150" s="851"/>
      <c r="AD150" s="851"/>
      <c r="AE150" s="851"/>
      <c r="AF150" s="851"/>
      <c r="AG150" s="851"/>
      <c r="AH150" s="851"/>
      <c r="AI150" s="851"/>
      <c r="AJ150" s="851"/>
      <c r="AK150" s="851"/>
      <c r="AL150" s="851"/>
      <c r="AM150" s="851"/>
      <c r="AN150" s="851"/>
      <c r="AO150" s="851"/>
      <c r="AP150" s="851"/>
      <c r="AQ150" s="851"/>
      <c r="AR150" s="851"/>
      <c r="AS150" s="851"/>
      <c r="AT150" s="851"/>
      <c r="AU150" s="851"/>
      <c r="AV150" s="851"/>
      <c r="AW150" s="851"/>
      <c r="AX150" s="851"/>
      <c r="AY150" s="851"/>
      <c r="AZ150" s="851"/>
      <c r="BA150" s="851"/>
      <c r="BB150" s="851"/>
      <c r="BC150" s="851"/>
      <c r="BD150" s="851"/>
      <c r="BE150" s="851"/>
      <c r="BF150" s="851"/>
      <c r="BG150" s="851"/>
      <c r="BH150" s="851"/>
      <c r="BI150" s="851"/>
      <c r="BJ150" s="851"/>
      <c r="BK150" s="851"/>
      <c r="BL150" s="851"/>
    </row>
    <row r="151" spans="1:64" s="854" customFormat="1">
      <c r="A151" s="851"/>
      <c r="B151" s="851"/>
      <c r="C151" s="852"/>
      <c r="D151" s="853">
        <v>51</v>
      </c>
      <c r="E151" s="852"/>
      <c r="F151" s="852"/>
      <c r="G151" s="851"/>
      <c r="H151" s="851"/>
      <c r="I151" s="851"/>
      <c r="J151" s="851"/>
      <c r="K151" s="851"/>
      <c r="L151" s="851"/>
      <c r="M151" s="851"/>
      <c r="N151" s="851"/>
      <c r="O151" s="851"/>
      <c r="P151" s="851"/>
      <c r="Q151" s="851"/>
      <c r="R151" s="851"/>
      <c r="S151" s="851"/>
      <c r="T151" s="851"/>
      <c r="U151" s="851"/>
      <c r="V151" s="851"/>
      <c r="W151" s="851"/>
      <c r="X151" s="851"/>
      <c r="Y151" s="851"/>
      <c r="Z151" s="851"/>
      <c r="AA151" s="851"/>
      <c r="AB151" s="851"/>
      <c r="AC151" s="851"/>
      <c r="AD151" s="851"/>
      <c r="AE151" s="851"/>
      <c r="AF151" s="851"/>
      <c r="AG151" s="851"/>
      <c r="AH151" s="851"/>
      <c r="AI151" s="851"/>
      <c r="AJ151" s="851"/>
      <c r="AK151" s="851"/>
      <c r="AL151" s="851"/>
      <c r="AM151" s="851"/>
      <c r="AN151" s="851"/>
      <c r="AO151" s="851"/>
      <c r="AP151" s="851"/>
      <c r="AQ151" s="851"/>
      <c r="AR151" s="851"/>
      <c r="AS151" s="851"/>
      <c r="AT151" s="851"/>
      <c r="AU151" s="851"/>
      <c r="AV151" s="851"/>
      <c r="AW151" s="851"/>
      <c r="AX151" s="851"/>
      <c r="AY151" s="851"/>
      <c r="AZ151" s="851"/>
      <c r="BA151" s="851"/>
      <c r="BB151" s="851"/>
      <c r="BC151" s="851"/>
      <c r="BD151" s="851"/>
      <c r="BE151" s="851"/>
      <c r="BF151" s="851"/>
      <c r="BG151" s="851"/>
      <c r="BH151" s="851"/>
      <c r="BI151" s="851"/>
      <c r="BJ151" s="851"/>
      <c r="BK151" s="851"/>
      <c r="BL151" s="851"/>
    </row>
    <row r="152" spans="1:64" s="854" customFormat="1">
      <c r="A152" s="851"/>
      <c r="B152" s="851"/>
      <c r="C152" s="852"/>
      <c r="D152" s="853" t="s">
        <v>656</v>
      </c>
      <c r="E152" s="852"/>
      <c r="F152" s="852"/>
      <c r="G152" s="851"/>
      <c r="H152" s="851"/>
      <c r="I152" s="851"/>
      <c r="J152" s="851"/>
      <c r="K152" s="851"/>
      <c r="L152" s="851"/>
      <c r="M152" s="851"/>
      <c r="N152" s="851"/>
      <c r="O152" s="851"/>
      <c r="P152" s="851"/>
      <c r="Q152" s="851"/>
      <c r="R152" s="851"/>
      <c r="S152" s="851"/>
      <c r="T152" s="851"/>
      <c r="U152" s="851"/>
      <c r="V152" s="851"/>
      <c r="W152" s="851"/>
      <c r="X152" s="851"/>
      <c r="Y152" s="851"/>
      <c r="Z152" s="851"/>
      <c r="AA152" s="851"/>
      <c r="AB152" s="851"/>
      <c r="AC152" s="851"/>
      <c r="AD152" s="851"/>
      <c r="AE152" s="851"/>
      <c r="AF152" s="851"/>
      <c r="AG152" s="851"/>
      <c r="AH152" s="851"/>
      <c r="AI152" s="851"/>
      <c r="AJ152" s="851"/>
      <c r="AK152" s="851"/>
      <c r="AL152" s="851"/>
      <c r="AM152" s="851"/>
      <c r="AN152" s="851"/>
      <c r="AO152" s="851"/>
      <c r="AP152" s="851"/>
      <c r="AQ152" s="851"/>
      <c r="AR152" s="851"/>
      <c r="AS152" s="851"/>
      <c r="AT152" s="851"/>
      <c r="AU152" s="851"/>
      <c r="AV152" s="851"/>
      <c r="AW152" s="851"/>
      <c r="AX152" s="851"/>
      <c r="AY152" s="851"/>
      <c r="AZ152" s="851"/>
      <c r="BA152" s="851"/>
      <c r="BB152" s="851"/>
      <c r="BC152" s="851"/>
      <c r="BD152" s="851"/>
      <c r="BE152" s="851"/>
      <c r="BF152" s="851"/>
      <c r="BG152" s="851"/>
      <c r="BH152" s="851"/>
      <c r="BI152" s="851"/>
      <c r="BJ152" s="851"/>
      <c r="BK152" s="851"/>
      <c r="BL152" s="851"/>
    </row>
    <row r="153" spans="1:64" s="854" customFormat="1">
      <c r="A153" s="851"/>
      <c r="B153" s="851"/>
      <c r="C153" s="852"/>
      <c r="D153" s="853"/>
      <c r="E153" s="852"/>
      <c r="F153" s="852"/>
      <c r="G153" s="851"/>
      <c r="H153" s="851"/>
      <c r="I153" s="851"/>
      <c r="J153" s="851"/>
      <c r="K153" s="851"/>
      <c r="L153" s="851"/>
      <c r="M153" s="851"/>
      <c r="N153" s="851"/>
      <c r="O153" s="851"/>
      <c r="P153" s="851"/>
      <c r="Q153" s="851"/>
      <c r="R153" s="851"/>
      <c r="S153" s="851"/>
      <c r="T153" s="851"/>
      <c r="U153" s="851"/>
      <c r="V153" s="851"/>
      <c r="W153" s="851"/>
      <c r="X153" s="851"/>
      <c r="Y153" s="851"/>
      <c r="Z153" s="851"/>
      <c r="AA153" s="851"/>
      <c r="AB153" s="851"/>
      <c r="AC153" s="851"/>
      <c r="AD153" s="851"/>
      <c r="AE153" s="851"/>
      <c r="AF153" s="851"/>
      <c r="AG153" s="851"/>
      <c r="AH153" s="851"/>
      <c r="AI153" s="851"/>
      <c r="AJ153" s="851"/>
      <c r="AK153" s="851"/>
      <c r="AL153" s="851"/>
      <c r="AM153" s="851"/>
      <c r="AN153" s="851"/>
      <c r="AO153" s="851"/>
      <c r="AP153" s="851"/>
      <c r="AQ153" s="851"/>
      <c r="AR153" s="851"/>
      <c r="AS153" s="851"/>
      <c r="AT153" s="851"/>
      <c r="AU153" s="851"/>
      <c r="AV153" s="851"/>
      <c r="AW153" s="851"/>
      <c r="AX153" s="851"/>
      <c r="AY153" s="851"/>
      <c r="AZ153" s="851"/>
      <c r="BA153" s="851"/>
      <c r="BB153" s="851"/>
      <c r="BC153" s="851"/>
      <c r="BD153" s="851"/>
      <c r="BE153" s="851"/>
      <c r="BF153" s="851"/>
      <c r="BG153" s="851"/>
      <c r="BH153" s="851"/>
      <c r="BI153" s="851"/>
      <c r="BJ153" s="851"/>
      <c r="BK153" s="851"/>
      <c r="BL153" s="851"/>
    </row>
    <row r="154" spans="1:64" s="854" customFormat="1">
      <c r="A154" s="851"/>
      <c r="B154" s="851"/>
      <c r="C154" s="852"/>
      <c r="D154" s="853"/>
      <c r="E154" s="852"/>
      <c r="F154" s="852"/>
      <c r="G154" s="851"/>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1"/>
      <c r="AL154" s="851"/>
      <c r="AM154" s="851"/>
      <c r="AN154" s="851"/>
      <c r="AO154" s="851"/>
      <c r="AP154" s="851"/>
      <c r="AQ154" s="851"/>
      <c r="AR154" s="851"/>
      <c r="AS154" s="851"/>
      <c r="AT154" s="851"/>
      <c r="AU154" s="851"/>
      <c r="AV154" s="851"/>
      <c r="AW154" s="851"/>
      <c r="AX154" s="851"/>
      <c r="AY154" s="851"/>
      <c r="AZ154" s="851"/>
      <c r="BA154" s="851"/>
      <c r="BB154" s="851"/>
      <c r="BC154" s="851"/>
      <c r="BD154" s="851"/>
      <c r="BE154" s="851"/>
      <c r="BF154" s="851"/>
      <c r="BG154" s="851"/>
      <c r="BH154" s="851"/>
      <c r="BI154" s="851"/>
      <c r="BJ154" s="851"/>
      <c r="BK154" s="851"/>
      <c r="BL154" s="851"/>
    </row>
    <row r="155" spans="1:64" s="854" customFormat="1">
      <c r="A155" s="851"/>
      <c r="B155" s="851"/>
      <c r="C155" s="852"/>
      <c r="D155" s="853"/>
      <c r="E155" s="852"/>
      <c r="F155" s="852"/>
      <c r="G155" s="851"/>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851"/>
      <c r="AL155" s="851"/>
      <c r="AM155" s="851"/>
      <c r="AN155" s="851"/>
      <c r="AO155" s="851"/>
      <c r="AP155" s="851"/>
      <c r="AQ155" s="851"/>
      <c r="AR155" s="851"/>
      <c r="AS155" s="851"/>
      <c r="AT155" s="851"/>
      <c r="AU155" s="851"/>
      <c r="AV155" s="851"/>
      <c r="AW155" s="851"/>
      <c r="AX155" s="851"/>
      <c r="AY155" s="851"/>
      <c r="AZ155" s="851"/>
      <c r="BA155" s="851"/>
      <c r="BB155" s="851"/>
      <c r="BC155" s="851"/>
      <c r="BD155" s="851"/>
      <c r="BE155" s="851"/>
      <c r="BF155" s="851"/>
      <c r="BG155" s="851"/>
      <c r="BH155" s="851"/>
      <c r="BI155" s="851"/>
      <c r="BJ155" s="851"/>
      <c r="BK155" s="851"/>
      <c r="BL155" s="851"/>
    </row>
    <row r="156" spans="1:64" s="854" customFormat="1">
      <c r="A156" s="851"/>
      <c r="B156" s="851"/>
      <c r="C156" s="852"/>
      <c r="D156" s="853"/>
      <c r="E156" s="852"/>
      <c r="F156" s="852"/>
      <c r="G156" s="851"/>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851"/>
      <c r="AL156" s="851"/>
      <c r="AM156" s="851"/>
      <c r="AN156" s="851"/>
      <c r="AO156" s="851"/>
      <c r="AP156" s="851"/>
      <c r="AQ156" s="851"/>
      <c r="AR156" s="851"/>
      <c r="AS156" s="851"/>
      <c r="AT156" s="851"/>
      <c r="AU156" s="851"/>
      <c r="AV156" s="851"/>
      <c r="AW156" s="851"/>
      <c r="AX156" s="851"/>
      <c r="AY156" s="851"/>
      <c r="AZ156" s="851"/>
      <c r="BA156" s="851"/>
      <c r="BB156" s="851"/>
      <c r="BC156" s="851"/>
      <c r="BD156" s="851"/>
      <c r="BE156" s="851"/>
      <c r="BF156" s="851"/>
      <c r="BG156" s="851"/>
      <c r="BH156" s="851"/>
      <c r="BI156" s="851"/>
      <c r="BJ156" s="851"/>
      <c r="BK156" s="851"/>
      <c r="BL156" s="851"/>
    </row>
    <row r="157" spans="1:64" s="854" customFormat="1">
      <c r="A157" s="851"/>
      <c r="B157" s="851"/>
      <c r="C157" s="852"/>
      <c r="D157" s="853"/>
      <c r="E157" s="852"/>
      <c r="F157" s="852"/>
      <c r="G157" s="851"/>
      <c r="H157" s="851"/>
      <c r="I157" s="851"/>
      <c r="J157" s="851"/>
      <c r="K157" s="851"/>
      <c r="L157" s="851"/>
      <c r="M157" s="851"/>
      <c r="N157" s="851"/>
      <c r="O157" s="851"/>
      <c r="P157" s="851"/>
      <c r="Q157" s="851"/>
      <c r="R157" s="851"/>
      <c r="S157" s="851"/>
      <c r="T157" s="851"/>
      <c r="U157" s="851"/>
      <c r="V157" s="851"/>
      <c r="W157" s="851"/>
      <c r="X157" s="851"/>
      <c r="Y157" s="851"/>
      <c r="Z157" s="851"/>
      <c r="AA157" s="851"/>
      <c r="AB157" s="851"/>
      <c r="AC157" s="851"/>
      <c r="AD157" s="851"/>
      <c r="AE157" s="851"/>
      <c r="AF157" s="851"/>
      <c r="AG157" s="851"/>
      <c r="AH157" s="851"/>
      <c r="AI157" s="851"/>
      <c r="AJ157" s="851"/>
      <c r="AK157" s="851"/>
      <c r="AL157" s="851"/>
      <c r="AM157" s="851"/>
      <c r="AN157" s="851"/>
      <c r="AO157" s="851"/>
      <c r="AP157" s="851"/>
      <c r="AQ157" s="851"/>
      <c r="AR157" s="851"/>
      <c r="AS157" s="851"/>
      <c r="AT157" s="851"/>
      <c r="AU157" s="851"/>
      <c r="AV157" s="851"/>
      <c r="AW157" s="851"/>
      <c r="AX157" s="851"/>
      <c r="AY157" s="851"/>
      <c r="AZ157" s="851"/>
      <c r="BA157" s="851"/>
      <c r="BB157" s="851"/>
      <c r="BC157" s="851"/>
      <c r="BD157" s="851"/>
      <c r="BE157" s="851"/>
      <c r="BF157" s="851"/>
      <c r="BG157" s="851"/>
      <c r="BH157" s="851"/>
      <c r="BI157" s="851"/>
      <c r="BJ157" s="851"/>
      <c r="BK157" s="851"/>
      <c r="BL157" s="851"/>
    </row>
    <row r="158" spans="1:64" s="854" customFormat="1">
      <c r="A158" s="851"/>
      <c r="B158" s="851"/>
      <c r="C158" s="852"/>
      <c r="D158" s="853"/>
      <c r="E158" s="852"/>
      <c r="F158" s="852"/>
      <c r="G158" s="851"/>
      <c r="H158" s="851"/>
      <c r="I158" s="851"/>
      <c r="J158" s="851"/>
      <c r="K158" s="851"/>
      <c r="L158" s="851"/>
      <c r="M158" s="851"/>
      <c r="N158" s="851"/>
      <c r="O158" s="851"/>
      <c r="P158" s="851"/>
      <c r="Q158" s="851"/>
      <c r="R158" s="851"/>
      <c r="S158" s="851"/>
      <c r="T158" s="851"/>
      <c r="U158" s="851"/>
      <c r="V158" s="851"/>
      <c r="W158" s="851"/>
      <c r="X158" s="851"/>
      <c r="Y158" s="851"/>
      <c r="Z158" s="851"/>
      <c r="AA158" s="851"/>
      <c r="AB158" s="851"/>
      <c r="AC158" s="851"/>
      <c r="AD158" s="851"/>
      <c r="AE158" s="851"/>
      <c r="AF158" s="851"/>
      <c r="AG158" s="851"/>
      <c r="AH158" s="851"/>
      <c r="AI158" s="851"/>
      <c r="AJ158" s="851"/>
      <c r="AK158" s="851"/>
      <c r="AL158" s="851"/>
      <c r="AM158" s="851"/>
      <c r="AN158" s="851"/>
      <c r="AO158" s="851"/>
      <c r="AP158" s="851"/>
      <c r="AQ158" s="851"/>
      <c r="AR158" s="851"/>
      <c r="AS158" s="851"/>
      <c r="AT158" s="851"/>
      <c r="AU158" s="851"/>
      <c r="AV158" s="851"/>
      <c r="AW158" s="851"/>
      <c r="AX158" s="851"/>
      <c r="AY158" s="851"/>
      <c r="AZ158" s="851"/>
      <c r="BA158" s="851"/>
      <c r="BB158" s="851"/>
      <c r="BC158" s="851"/>
      <c r="BD158" s="851"/>
      <c r="BE158" s="851"/>
      <c r="BF158" s="851"/>
      <c r="BG158" s="851"/>
      <c r="BH158" s="851"/>
      <c r="BI158" s="851"/>
      <c r="BJ158" s="851"/>
      <c r="BK158" s="851"/>
      <c r="BL158" s="851"/>
    </row>
    <row r="159" spans="1:64" s="854" customFormat="1">
      <c r="A159" s="851"/>
      <c r="B159" s="851"/>
      <c r="C159" s="852"/>
      <c r="D159" s="853"/>
      <c r="E159" s="852"/>
      <c r="F159" s="852"/>
      <c r="G159" s="851"/>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851"/>
      <c r="AL159" s="851"/>
      <c r="AM159" s="851"/>
      <c r="AN159" s="851"/>
      <c r="AO159" s="851"/>
      <c r="AP159" s="851"/>
      <c r="AQ159" s="851"/>
      <c r="AR159" s="851"/>
      <c r="AS159" s="851"/>
      <c r="AT159" s="851"/>
      <c r="AU159" s="851"/>
      <c r="AV159" s="851"/>
      <c r="AW159" s="851"/>
      <c r="AX159" s="851"/>
      <c r="AY159" s="851"/>
      <c r="AZ159" s="851"/>
      <c r="BA159" s="851"/>
      <c r="BB159" s="851"/>
      <c r="BC159" s="851"/>
      <c r="BD159" s="851"/>
      <c r="BE159" s="851"/>
      <c r="BF159" s="851"/>
      <c r="BG159" s="851"/>
      <c r="BH159" s="851"/>
      <c r="BI159" s="851"/>
      <c r="BJ159" s="851"/>
      <c r="BK159" s="851"/>
      <c r="BL159" s="851"/>
    </row>
    <row r="160" spans="1:64" s="854" customFormat="1">
      <c r="A160" s="851"/>
      <c r="B160" s="851"/>
      <c r="C160" s="852"/>
      <c r="D160" s="853"/>
      <c r="E160" s="852"/>
      <c r="F160" s="852"/>
      <c r="G160" s="851"/>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851"/>
      <c r="AL160" s="851"/>
      <c r="AM160" s="851"/>
      <c r="AN160" s="851"/>
      <c r="AO160" s="851"/>
      <c r="AP160" s="851"/>
      <c r="AQ160" s="851"/>
      <c r="AR160" s="851"/>
      <c r="AS160" s="851"/>
      <c r="AT160" s="851"/>
      <c r="AU160" s="851"/>
      <c r="AV160" s="851"/>
      <c r="AW160" s="851"/>
      <c r="AX160" s="851"/>
      <c r="AY160" s="851"/>
      <c r="AZ160" s="851"/>
      <c r="BA160" s="851"/>
      <c r="BB160" s="851"/>
      <c r="BC160" s="851"/>
      <c r="BD160" s="851"/>
      <c r="BE160" s="851"/>
      <c r="BF160" s="851"/>
      <c r="BG160" s="851"/>
      <c r="BH160" s="851"/>
      <c r="BI160" s="851"/>
      <c r="BJ160" s="851"/>
      <c r="BK160" s="851"/>
      <c r="BL160" s="851"/>
    </row>
    <row r="161" spans="1:64" s="854" customFormat="1">
      <c r="A161" s="851"/>
      <c r="B161" s="851"/>
      <c r="C161" s="852"/>
      <c r="D161" s="853"/>
      <c r="E161" s="852"/>
      <c r="F161" s="852"/>
      <c r="G161" s="851"/>
      <c r="H161" s="851"/>
      <c r="I161" s="851"/>
      <c r="J161" s="851"/>
      <c r="K161" s="851"/>
      <c r="L161" s="851"/>
      <c r="M161" s="851"/>
      <c r="N161" s="851"/>
      <c r="O161" s="851"/>
      <c r="P161" s="851"/>
      <c r="Q161" s="851"/>
      <c r="R161" s="851"/>
      <c r="S161" s="851"/>
      <c r="T161" s="851"/>
      <c r="U161" s="851"/>
      <c r="V161" s="851"/>
      <c r="W161" s="851"/>
      <c r="X161" s="851"/>
      <c r="Y161" s="851"/>
      <c r="Z161" s="851"/>
      <c r="AA161" s="851"/>
      <c r="AB161" s="851"/>
      <c r="AC161" s="851"/>
      <c r="AD161" s="851"/>
      <c r="AE161" s="851"/>
      <c r="AF161" s="851"/>
      <c r="AG161" s="851"/>
      <c r="AH161" s="851"/>
      <c r="AI161" s="851"/>
      <c r="AJ161" s="851"/>
      <c r="AK161" s="851"/>
      <c r="AL161" s="851"/>
      <c r="AM161" s="851"/>
      <c r="AN161" s="851"/>
      <c r="AO161" s="851"/>
      <c r="AP161" s="851"/>
      <c r="AQ161" s="851"/>
      <c r="AR161" s="851"/>
      <c r="AS161" s="851"/>
      <c r="AT161" s="851"/>
      <c r="AU161" s="851"/>
      <c r="AV161" s="851"/>
      <c r="AW161" s="851"/>
      <c r="AX161" s="851"/>
      <c r="AY161" s="851"/>
      <c r="AZ161" s="851"/>
      <c r="BA161" s="851"/>
      <c r="BB161" s="851"/>
      <c r="BC161" s="851"/>
      <c r="BD161" s="851"/>
      <c r="BE161" s="851"/>
      <c r="BF161" s="851"/>
      <c r="BG161" s="851"/>
      <c r="BH161" s="851"/>
      <c r="BI161" s="851"/>
      <c r="BJ161" s="851"/>
      <c r="BK161" s="851"/>
      <c r="BL161" s="851"/>
    </row>
    <row r="162" spans="1:64" s="854" customFormat="1">
      <c r="A162" s="851"/>
      <c r="B162" s="851"/>
      <c r="C162" s="852"/>
      <c r="D162" s="853"/>
      <c r="E162" s="852"/>
      <c r="F162" s="852"/>
      <c r="G162" s="851"/>
      <c r="H162" s="851"/>
      <c r="I162" s="851"/>
      <c r="J162" s="851"/>
      <c r="K162" s="851"/>
      <c r="L162" s="851"/>
      <c r="M162" s="851"/>
      <c r="N162" s="851"/>
      <c r="O162" s="851"/>
      <c r="P162" s="851"/>
      <c r="Q162" s="851"/>
      <c r="R162" s="851"/>
      <c r="S162" s="851"/>
      <c r="T162" s="851"/>
      <c r="U162" s="851"/>
      <c r="V162" s="851"/>
      <c r="W162" s="851"/>
      <c r="X162" s="851"/>
      <c r="Y162" s="851"/>
      <c r="Z162" s="851"/>
      <c r="AA162" s="851"/>
      <c r="AB162" s="851"/>
      <c r="AC162" s="851"/>
      <c r="AD162" s="851"/>
      <c r="AE162" s="851"/>
      <c r="AF162" s="851"/>
      <c r="AG162" s="851"/>
      <c r="AH162" s="851"/>
      <c r="AI162" s="851"/>
      <c r="AJ162" s="851"/>
      <c r="AK162" s="851"/>
      <c r="AL162" s="851"/>
      <c r="AM162" s="851"/>
      <c r="AN162" s="851"/>
      <c r="AO162" s="851"/>
      <c r="AP162" s="851"/>
      <c r="AQ162" s="851"/>
      <c r="AR162" s="851"/>
      <c r="AS162" s="851"/>
      <c r="AT162" s="851"/>
      <c r="AU162" s="851"/>
      <c r="AV162" s="851"/>
      <c r="AW162" s="851"/>
      <c r="AX162" s="851"/>
      <c r="AY162" s="851"/>
      <c r="AZ162" s="851"/>
      <c r="BA162" s="851"/>
      <c r="BB162" s="851"/>
      <c r="BC162" s="851"/>
      <c r="BD162" s="851"/>
      <c r="BE162" s="851"/>
      <c r="BF162" s="851"/>
      <c r="BG162" s="851"/>
      <c r="BH162" s="851"/>
      <c r="BI162" s="851"/>
      <c r="BJ162" s="851"/>
      <c r="BK162" s="851"/>
      <c r="BL162" s="851"/>
    </row>
    <row r="163" spans="1:64" s="854" customFormat="1">
      <c r="A163" s="851"/>
      <c r="B163" s="851"/>
      <c r="C163" s="852"/>
      <c r="D163" s="853"/>
      <c r="E163" s="852"/>
      <c r="F163" s="852"/>
      <c r="G163" s="851"/>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851"/>
      <c r="AL163" s="851"/>
      <c r="AM163" s="851"/>
      <c r="AN163" s="851"/>
      <c r="AO163" s="851"/>
      <c r="AP163" s="851"/>
      <c r="AQ163" s="851"/>
      <c r="AR163" s="851"/>
      <c r="AS163" s="851"/>
      <c r="AT163" s="851"/>
      <c r="AU163" s="851"/>
      <c r="AV163" s="851"/>
      <c r="AW163" s="851"/>
      <c r="AX163" s="851"/>
      <c r="AY163" s="851"/>
      <c r="AZ163" s="851"/>
      <c r="BA163" s="851"/>
      <c r="BB163" s="851"/>
      <c r="BC163" s="851"/>
      <c r="BD163" s="851"/>
      <c r="BE163" s="851"/>
      <c r="BF163" s="851"/>
      <c r="BG163" s="851"/>
      <c r="BH163" s="851"/>
      <c r="BI163" s="851"/>
      <c r="BJ163" s="851"/>
      <c r="BK163" s="851"/>
      <c r="BL163" s="851"/>
    </row>
    <row r="164" spans="1:64" s="854" customFormat="1">
      <c r="A164" s="851"/>
      <c r="B164" s="851"/>
      <c r="C164" s="852"/>
      <c r="D164" s="853"/>
      <c r="E164" s="852"/>
      <c r="F164" s="852"/>
      <c r="G164" s="851"/>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851"/>
      <c r="AL164" s="851"/>
      <c r="AM164" s="851"/>
      <c r="AN164" s="851"/>
      <c r="AO164" s="851"/>
      <c r="AP164" s="851"/>
      <c r="AQ164" s="851"/>
      <c r="AR164" s="851"/>
      <c r="AS164" s="851"/>
      <c r="AT164" s="851"/>
      <c r="AU164" s="851"/>
      <c r="AV164" s="851"/>
      <c r="AW164" s="851"/>
      <c r="AX164" s="851"/>
      <c r="AY164" s="851"/>
      <c r="AZ164" s="851"/>
      <c r="BA164" s="851"/>
      <c r="BB164" s="851"/>
      <c r="BC164" s="851"/>
      <c r="BD164" s="851"/>
      <c r="BE164" s="851"/>
      <c r="BF164" s="851"/>
      <c r="BG164" s="851"/>
      <c r="BH164" s="851"/>
      <c r="BI164" s="851"/>
      <c r="BJ164" s="851"/>
      <c r="BK164" s="851"/>
      <c r="BL164" s="851"/>
    </row>
    <row r="165" spans="1:64" s="854" customFormat="1">
      <c r="A165" s="851"/>
      <c r="B165" s="851"/>
      <c r="C165" s="852"/>
      <c r="D165" s="853"/>
      <c r="E165" s="852"/>
      <c r="F165" s="852"/>
      <c r="G165" s="851"/>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851"/>
      <c r="AL165" s="851"/>
      <c r="AM165" s="851"/>
      <c r="AN165" s="851"/>
      <c r="AO165" s="851"/>
      <c r="AP165" s="851"/>
      <c r="AQ165" s="851"/>
      <c r="AR165" s="851"/>
      <c r="AS165" s="851"/>
      <c r="AT165" s="851"/>
      <c r="AU165" s="851"/>
      <c r="AV165" s="851"/>
      <c r="AW165" s="851"/>
      <c r="AX165" s="851"/>
      <c r="AY165" s="851"/>
      <c r="AZ165" s="851"/>
      <c r="BA165" s="851"/>
      <c r="BB165" s="851"/>
      <c r="BC165" s="851"/>
      <c r="BD165" s="851"/>
      <c r="BE165" s="851"/>
      <c r="BF165" s="851"/>
      <c r="BG165" s="851"/>
      <c r="BH165" s="851"/>
      <c r="BI165" s="851"/>
      <c r="BJ165" s="851"/>
      <c r="BK165" s="851"/>
      <c r="BL165" s="851"/>
    </row>
    <row r="166" spans="1:64" s="854" customFormat="1">
      <c r="A166" s="851"/>
      <c r="B166" s="851"/>
      <c r="C166" s="852"/>
      <c r="D166" s="853"/>
      <c r="E166" s="852"/>
      <c r="F166" s="852"/>
      <c r="G166" s="851"/>
      <c r="H166" s="851"/>
      <c r="I166" s="851"/>
      <c r="J166" s="851"/>
      <c r="K166" s="851"/>
      <c r="L166" s="851"/>
      <c r="M166" s="851"/>
      <c r="N166" s="851"/>
      <c r="O166" s="851"/>
      <c r="P166" s="851"/>
      <c r="Q166" s="851"/>
      <c r="R166" s="851"/>
      <c r="S166" s="851"/>
      <c r="T166" s="851"/>
      <c r="U166" s="851"/>
      <c r="V166" s="851"/>
      <c r="W166" s="851"/>
      <c r="X166" s="851"/>
      <c r="Y166" s="851"/>
      <c r="Z166" s="851"/>
      <c r="AA166" s="851"/>
      <c r="AB166" s="851"/>
      <c r="AC166" s="851"/>
      <c r="AD166" s="851"/>
      <c r="AE166" s="851"/>
      <c r="AF166" s="851"/>
      <c r="AG166" s="851"/>
      <c r="AH166" s="851"/>
      <c r="AI166" s="851"/>
      <c r="AJ166" s="851"/>
      <c r="AK166" s="851"/>
      <c r="AL166" s="851"/>
      <c r="AM166" s="851"/>
      <c r="AN166" s="851"/>
      <c r="AO166" s="851"/>
      <c r="AP166" s="851"/>
      <c r="AQ166" s="851"/>
      <c r="AR166" s="851"/>
      <c r="AS166" s="851"/>
      <c r="AT166" s="851"/>
      <c r="AU166" s="851"/>
      <c r="AV166" s="851"/>
      <c r="AW166" s="851"/>
      <c r="AX166" s="851"/>
      <c r="AY166" s="851"/>
      <c r="AZ166" s="851"/>
      <c r="BA166" s="851"/>
      <c r="BB166" s="851"/>
      <c r="BC166" s="851"/>
      <c r="BD166" s="851"/>
      <c r="BE166" s="851"/>
      <c r="BF166" s="851"/>
      <c r="BG166" s="851"/>
      <c r="BH166" s="851"/>
      <c r="BI166" s="851"/>
      <c r="BJ166" s="851"/>
      <c r="BK166" s="851"/>
      <c r="BL166" s="851"/>
    </row>
    <row r="167" spans="1:64" s="854" customFormat="1">
      <c r="A167" s="851"/>
      <c r="B167" s="851"/>
      <c r="C167" s="852"/>
      <c r="D167" s="853"/>
      <c r="E167" s="852"/>
      <c r="F167" s="852"/>
      <c r="G167" s="851"/>
      <c r="H167" s="851"/>
      <c r="I167" s="851"/>
      <c r="J167" s="851"/>
      <c r="K167" s="851"/>
      <c r="L167" s="851"/>
      <c r="M167" s="851"/>
      <c r="N167" s="851"/>
      <c r="O167" s="851"/>
      <c r="P167" s="851"/>
      <c r="Q167" s="851"/>
      <c r="R167" s="851"/>
      <c r="S167" s="851"/>
      <c r="T167" s="851"/>
      <c r="U167" s="851"/>
      <c r="V167" s="851"/>
      <c r="W167" s="851"/>
      <c r="X167" s="851"/>
      <c r="Y167" s="851"/>
      <c r="Z167" s="851"/>
      <c r="AA167" s="851"/>
      <c r="AB167" s="851"/>
      <c r="AC167" s="851"/>
      <c r="AD167" s="851"/>
      <c r="AE167" s="851"/>
      <c r="AF167" s="851"/>
      <c r="AG167" s="851"/>
      <c r="AH167" s="851"/>
      <c r="AI167" s="851"/>
      <c r="AJ167" s="851"/>
      <c r="AK167" s="851"/>
      <c r="AL167" s="851"/>
      <c r="AM167" s="851"/>
      <c r="AN167" s="851"/>
      <c r="AO167" s="851"/>
      <c r="AP167" s="851"/>
      <c r="AQ167" s="851"/>
      <c r="AR167" s="851"/>
      <c r="AS167" s="851"/>
      <c r="AT167" s="851"/>
      <c r="AU167" s="851"/>
      <c r="AV167" s="851"/>
      <c r="AW167" s="851"/>
      <c r="AX167" s="851"/>
      <c r="AY167" s="851"/>
      <c r="AZ167" s="851"/>
      <c r="BA167" s="851"/>
      <c r="BB167" s="851"/>
      <c r="BC167" s="851"/>
      <c r="BD167" s="851"/>
      <c r="BE167" s="851"/>
      <c r="BF167" s="851"/>
      <c r="BG167" s="851"/>
      <c r="BH167" s="851"/>
      <c r="BI167" s="851"/>
      <c r="BJ167" s="851"/>
      <c r="BK167" s="851"/>
      <c r="BL167" s="851"/>
    </row>
    <row r="168" spans="1:64" s="854" customFormat="1">
      <c r="A168" s="851"/>
      <c r="B168" s="851"/>
      <c r="C168" s="852"/>
      <c r="D168" s="853"/>
      <c r="E168" s="852"/>
      <c r="F168" s="852"/>
      <c r="G168" s="851"/>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851"/>
      <c r="AL168" s="851"/>
      <c r="AM168" s="851"/>
      <c r="AN168" s="851"/>
      <c r="AO168" s="851"/>
      <c r="AP168" s="851"/>
      <c r="AQ168" s="851"/>
      <c r="AR168" s="851"/>
      <c r="AS168" s="851"/>
      <c r="AT168" s="851"/>
      <c r="AU168" s="851"/>
      <c r="AV168" s="851"/>
      <c r="AW168" s="851"/>
      <c r="AX168" s="851"/>
      <c r="AY168" s="851"/>
      <c r="AZ168" s="851"/>
      <c r="BA168" s="851"/>
      <c r="BB168" s="851"/>
      <c r="BC168" s="851"/>
      <c r="BD168" s="851"/>
      <c r="BE168" s="851"/>
      <c r="BF168" s="851"/>
      <c r="BG168" s="851"/>
      <c r="BH168" s="851"/>
      <c r="BI168" s="851"/>
      <c r="BJ168" s="851"/>
      <c r="BK168" s="851"/>
      <c r="BL168" s="851"/>
    </row>
    <row r="169" spans="1:64" s="854" customFormat="1">
      <c r="A169" s="851"/>
      <c r="B169" s="851"/>
      <c r="C169" s="852"/>
      <c r="D169" s="853"/>
      <c r="E169" s="852"/>
      <c r="F169" s="852"/>
      <c r="G169" s="851"/>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1"/>
      <c r="AK169" s="851"/>
      <c r="AL169" s="851"/>
      <c r="AM169" s="851"/>
      <c r="AN169" s="851"/>
      <c r="AO169" s="851"/>
      <c r="AP169" s="851"/>
      <c r="AQ169" s="851"/>
      <c r="AR169" s="851"/>
      <c r="AS169" s="851"/>
      <c r="AT169" s="851"/>
      <c r="AU169" s="851"/>
      <c r="AV169" s="851"/>
      <c r="AW169" s="851"/>
      <c r="AX169" s="851"/>
      <c r="AY169" s="851"/>
      <c r="AZ169" s="851"/>
      <c r="BA169" s="851"/>
      <c r="BB169" s="851"/>
      <c r="BC169" s="851"/>
      <c r="BD169" s="851"/>
      <c r="BE169" s="851"/>
      <c r="BF169" s="851"/>
      <c r="BG169" s="851"/>
      <c r="BH169" s="851"/>
      <c r="BI169" s="851"/>
      <c r="BJ169" s="851"/>
      <c r="BK169" s="851"/>
      <c r="BL169" s="851"/>
    </row>
    <row r="170" spans="1:64" s="854" customFormat="1">
      <c r="A170" s="851"/>
      <c r="B170" s="851"/>
      <c r="C170" s="852"/>
      <c r="D170" s="853"/>
      <c r="E170" s="852"/>
      <c r="F170" s="852"/>
      <c r="G170" s="851"/>
      <c r="H170" s="851"/>
      <c r="I170" s="851"/>
      <c r="J170" s="851"/>
      <c r="K170" s="851"/>
      <c r="L170" s="851"/>
      <c r="M170" s="851"/>
      <c r="N170" s="851"/>
      <c r="O170" s="851"/>
      <c r="P170" s="851"/>
      <c r="Q170" s="851"/>
      <c r="R170" s="851"/>
      <c r="S170" s="851"/>
      <c r="T170" s="851"/>
      <c r="U170" s="851"/>
      <c r="V170" s="851"/>
      <c r="W170" s="851"/>
      <c r="X170" s="851"/>
      <c r="Y170" s="851"/>
      <c r="Z170" s="851"/>
      <c r="AA170" s="851"/>
      <c r="AB170" s="851"/>
      <c r="AC170" s="851"/>
      <c r="AD170" s="851"/>
      <c r="AE170" s="851"/>
      <c r="AF170" s="851"/>
      <c r="AG170" s="851"/>
      <c r="AH170" s="851"/>
      <c r="AI170" s="851"/>
      <c r="AJ170" s="851"/>
      <c r="AK170" s="851"/>
      <c r="AL170" s="851"/>
      <c r="AM170" s="851"/>
      <c r="AN170" s="851"/>
      <c r="AO170" s="851"/>
      <c r="AP170" s="851"/>
      <c r="AQ170" s="851"/>
      <c r="AR170" s="851"/>
      <c r="AS170" s="851"/>
      <c r="AT170" s="851"/>
      <c r="AU170" s="851"/>
      <c r="AV170" s="851"/>
      <c r="AW170" s="851"/>
      <c r="AX170" s="851"/>
      <c r="AY170" s="851"/>
      <c r="AZ170" s="851"/>
      <c r="BA170" s="851"/>
      <c r="BB170" s="851"/>
      <c r="BC170" s="851"/>
      <c r="BD170" s="851"/>
      <c r="BE170" s="851"/>
      <c r="BF170" s="851"/>
      <c r="BG170" s="851"/>
      <c r="BH170" s="851"/>
      <c r="BI170" s="851"/>
      <c r="BJ170" s="851"/>
      <c r="BK170" s="851"/>
      <c r="BL170" s="851"/>
    </row>
    <row r="171" spans="1:64" s="854" customFormat="1">
      <c r="A171" s="851"/>
      <c r="B171" s="851"/>
      <c r="C171" s="852"/>
      <c r="D171" s="853"/>
      <c r="E171" s="852"/>
      <c r="F171" s="852"/>
      <c r="G171" s="851"/>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851"/>
      <c r="AL171" s="851"/>
      <c r="AM171" s="851"/>
      <c r="AN171" s="851"/>
      <c r="AO171" s="851"/>
      <c r="AP171" s="851"/>
      <c r="AQ171" s="851"/>
      <c r="AR171" s="851"/>
      <c r="AS171" s="851"/>
      <c r="AT171" s="851"/>
      <c r="AU171" s="851"/>
      <c r="AV171" s="851"/>
      <c r="AW171" s="851"/>
      <c r="AX171" s="851"/>
      <c r="AY171" s="851"/>
      <c r="AZ171" s="851"/>
      <c r="BA171" s="851"/>
      <c r="BB171" s="851"/>
      <c r="BC171" s="851"/>
      <c r="BD171" s="851"/>
      <c r="BE171" s="851"/>
      <c r="BF171" s="851"/>
      <c r="BG171" s="851"/>
      <c r="BH171" s="851"/>
      <c r="BI171" s="851"/>
      <c r="BJ171" s="851"/>
      <c r="BK171" s="851"/>
      <c r="BL171" s="851"/>
    </row>
    <row r="172" spans="1:64" s="854" customFormat="1">
      <c r="A172" s="851"/>
      <c r="B172" s="851"/>
      <c r="C172" s="852"/>
      <c r="D172" s="853"/>
      <c r="E172" s="852"/>
      <c r="F172" s="852"/>
      <c r="G172" s="851"/>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851"/>
      <c r="AL172" s="851"/>
      <c r="AM172" s="851"/>
      <c r="AN172" s="851"/>
      <c r="AO172" s="851"/>
      <c r="AP172" s="851"/>
      <c r="AQ172" s="851"/>
      <c r="AR172" s="851"/>
      <c r="AS172" s="851"/>
      <c r="AT172" s="851"/>
      <c r="AU172" s="851"/>
      <c r="AV172" s="851"/>
      <c r="AW172" s="851"/>
      <c r="AX172" s="851"/>
      <c r="AY172" s="851"/>
      <c r="AZ172" s="851"/>
      <c r="BA172" s="851"/>
      <c r="BB172" s="851"/>
      <c r="BC172" s="851"/>
      <c r="BD172" s="851"/>
      <c r="BE172" s="851"/>
      <c r="BF172" s="851"/>
      <c r="BG172" s="851"/>
      <c r="BH172" s="851"/>
      <c r="BI172" s="851"/>
      <c r="BJ172" s="851"/>
      <c r="BK172" s="851"/>
      <c r="BL172" s="851"/>
    </row>
    <row r="173" spans="1:64" s="854" customFormat="1">
      <c r="A173" s="851"/>
      <c r="B173" s="851"/>
      <c r="C173" s="852"/>
      <c r="D173" s="853"/>
      <c r="E173" s="852"/>
      <c r="F173" s="852"/>
      <c r="G173" s="851"/>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851"/>
      <c r="AH173" s="851"/>
      <c r="AI173" s="851"/>
      <c r="AJ173" s="851"/>
      <c r="AK173" s="851"/>
      <c r="AL173" s="851"/>
      <c r="AM173" s="851"/>
      <c r="AN173" s="851"/>
      <c r="AO173" s="851"/>
      <c r="AP173" s="851"/>
      <c r="AQ173" s="851"/>
      <c r="AR173" s="851"/>
      <c r="AS173" s="851"/>
      <c r="AT173" s="851"/>
      <c r="AU173" s="851"/>
      <c r="AV173" s="851"/>
      <c r="AW173" s="851"/>
      <c r="AX173" s="851"/>
      <c r="AY173" s="851"/>
      <c r="AZ173" s="851"/>
      <c r="BA173" s="851"/>
      <c r="BB173" s="851"/>
      <c r="BC173" s="851"/>
      <c r="BD173" s="851"/>
      <c r="BE173" s="851"/>
      <c r="BF173" s="851"/>
      <c r="BG173" s="851"/>
      <c r="BH173" s="851"/>
      <c r="BI173" s="851"/>
      <c r="BJ173" s="851"/>
      <c r="BK173" s="851"/>
      <c r="BL173" s="851"/>
    </row>
    <row r="174" spans="1:64" s="854" customFormat="1">
      <c r="A174" s="851"/>
      <c r="B174" s="851"/>
      <c r="C174" s="852"/>
      <c r="D174" s="853"/>
      <c r="E174" s="852"/>
      <c r="F174" s="852"/>
      <c r="G174" s="851"/>
      <c r="H174" s="851"/>
      <c r="I174" s="851"/>
      <c r="J174" s="851"/>
      <c r="K174" s="851"/>
      <c r="L174" s="851"/>
      <c r="M174" s="851"/>
      <c r="N174" s="851"/>
      <c r="O174" s="851"/>
      <c r="P174" s="851"/>
      <c r="Q174" s="851"/>
      <c r="R174" s="851"/>
      <c r="S174" s="851"/>
      <c r="T174" s="851"/>
      <c r="U174" s="851"/>
      <c r="V174" s="851"/>
      <c r="W174" s="851"/>
      <c r="X174" s="851"/>
      <c r="Y174" s="851"/>
      <c r="Z174" s="851"/>
      <c r="AA174" s="851"/>
      <c r="AB174" s="851"/>
      <c r="AC174" s="851"/>
      <c r="AD174" s="851"/>
      <c r="AE174" s="851"/>
      <c r="AF174" s="851"/>
      <c r="AG174" s="851"/>
      <c r="AH174" s="851"/>
      <c r="AI174" s="851"/>
      <c r="AJ174" s="851"/>
      <c r="AK174" s="851"/>
      <c r="AL174" s="851"/>
      <c r="AM174" s="851"/>
      <c r="AN174" s="851"/>
      <c r="AO174" s="851"/>
      <c r="AP174" s="851"/>
      <c r="AQ174" s="851"/>
      <c r="AR174" s="851"/>
      <c r="AS174" s="851"/>
      <c r="AT174" s="851"/>
      <c r="AU174" s="851"/>
      <c r="AV174" s="851"/>
      <c r="AW174" s="851"/>
      <c r="AX174" s="851"/>
      <c r="AY174" s="851"/>
      <c r="AZ174" s="851"/>
      <c r="BA174" s="851"/>
      <c r="BB174" s="851"/>
      <c r="BC174" s="851"/>
      <c r="BD174" s="851"/>
      <c r="BE174" s="851"/>
      <c r="BF174" s="851"/>
      <c r="BG174" s="851"/>
      <c r="BH174" s="851"/>
      <c r="BI174" s="851"/>
      <c r="BJ174" s="851"/>
      <c r="BK174" s="851"/>
      <c r="BL174" s="851"/>
    </row>
    <row r="175" spans="1:64" s="854" customFormat="1">
      <c r="A175" s="851"/>
      <c r="B175" s="851"/>
      <c r="C175" s="852"/>
      <c r="D175" s="853"/>
      <c r="E175" s="852"/>
      <c r="F175" s="852"/>
      <c r="G175" s="851"/>
      <c r="H175" s="851"/>
      <c r="I175" s="851"/>
      <c r="J175" s="851"/>
      <c r="K175" s="851"/>
      <c r="L175" s="851"/>
      <c r="M175" s="851"/>
      <c r="N175" s="851"/>
      <c r="O175" s="851"/>
      <c r="P175" s="851"/>
      <c r="Q175" s="851"/>
      <c r="R175" s="851"/>
      <c r="S175" s="851"/>
      <c r="T175" s="851"/>
      <c r="U175" s="851"/>
      <c r="V175" s="851"/>
      <c r="W175" s="851"/>
      <c r="X175" s="851"/>
      <c r="Y175" s="851"/>
      <c r="Z175" s="851"/>
      <c r="AA175" s="851"/>
      <c r="AB175" s="851"/>
      <c r="AC175" s="851"/>
      <c r="AD175" s="851"/>
      <c r="AE175" s="851"/>
      <c r="AF175" s="851"/>
      <c r="AG175" s="851"/>
      <c r="AH175" s="851"/>
      <c r="AI175" s="851"/>
      <c r="AJ175" s="851"/>
      <c r="AK175" s="851"/>
      <c r="AL175" s="851"/>
      <c r="AM175" s="851"/>
      <c r="AN175" s="851"/>
      <c r="AO175" s="851"/>
      <c r="AP175" s="851"/>
      <c r="AQ175" s="851"/>
      <c r="AR175" s="851"/>
      <c r="AS175" s="851"/>
      <c r="AT175" s="851"/>
      <c r="AU175" s="851"/>
      <c r="AV175" s="851"/>
      <c r="AW175" s="851"/>
      <c r="AX175" s="851"/>
      <c r="AY175" s="851"/>
      <c r="AZ175" s="851"/>
      <c r="BA175" s="851"/>
      <c r="BB175" s="851"/>
      <c r="BC175" s="851"/>
      <c r="BD175" s="851"/>
      <c r="BE175" s="851"/>
      <c r="BF175" s="851"/>
      <c r="BG175" s="851"/>
      <c r="BH175" s="851"/>
      <c r="BI175" s="851"/>
      <c r="BJ175" s="851"/>
      <c r="BK175" s="851"/>
      <c r="BL175" s="851"/>
    </row>
    <row r="176" spans="1:64" s="854" customFormat="1">
      <c r="A176" s="851"/>
      <c r="B176" s="851"/>
      <c r="C176" s="852"/>
      <c r="D176" s="853"/>
      <c r="E176" s="852"/>
      <c r="F176" s="852"/>
      <c r="G176" s="851"/>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851"/>
      <c r="AL176" s="851"/>
      <c r="AM176" s="851"/>
      <c r="AN176" s="851"/>
      <c r="AO176" s="851"/>
      <c r="AP176" s="851"/>
      <c r="AQ176" s="851"/>
      <c r="AR176" s="851"/>
      <c r="AS176" s="851"/>
      <c r="AT176" s="851"/>
      <c r="AU176" s="851"/>
      <c r="AV176" s="851"/>
      <c r="AW176" s="851"/>
      <c r="AX176" s="851"/>
      <c r="AY176" s="851"/>
      <c r="AZ176" s="851"/>
      <c r="BA176" s="851"/>
      <c r="BB176" s="851"/>
      <c r="BC176" s="851"/>
      <c r="BD176" s="851"/>
      <c r="BE176" s="851"/>
      <c r="BF176" s="851"/>
      <c r="BG176" s="851"/>
      <c r="BH176" s="851"/>
      <c r="BI176" s="851"/>
      <c r="BJ176" s="851"/>
      <c r="BK176" s="851"/>
      <c r="BL176" s="851"/>
    </row>
    <row r="177" spans="1:64" s="854" customFormat="1">
      <c r="A177" s="851"/>
      <c r="B177" s="851"/>
      <c r="C177" s="852"/>
      <c r="D177" s="853"/>
      <c r="E177" s="852"/>
      <c r="F177" s="852"/>
      <c r="G177" s="851"/>
      <c r="H177" s="851"/>
      <c r="I177" s="851"/>
      <c r="J177" s="851"/>
      <c r="K177" s="851"/>
      <c r="L177" s="851"/>
      <c r="M177" s="851"/>
      <c r="N177" s="851"/>
      <c r="O177" s="851"/>
      <c r="P177" s="851"/>
      <c r="Q177" s="851"/>
      <c r="R177" s="851"/>
      <c r="S177" s="851"/>
      <c r="T177" s="851"/>
      <c r="U177" s="851"/>
      <c r="V177" s="851"/>
      <c r="W177" s="851"/>
      <c r="X177" s="851"/>
      <c r="Y177" s="851"/>
      <c r="Z177" s="851"/>
      <c r="AA177" s="851"/>
      <c r="AB177" s="851"/>
      <c r="AC177" s="851"/>
      <c r="AD177" s="851"/>
      <c r="AE177" s="851"/>
      <c r="AF177" s="851"/>
      <c r="AG177" s="851"/>
      <c r="AH177" s="851"/>
      <c r="AI177" s="851"/>
      <c r="AJ177" s="851"/>
      <c r="AK177" s="851"/>
      <c r="AL177" s="851"/>
      <c r="AM177" s="851"/>
      <c r="AN177" s="851"/>
      <c r="AO177" s="851"/>
      <c r="AP177" s="851"/>
      <c r="AQ177" s="851"/>
      <c r="AR177" s="851"/>
      <c r="AS177" s="851"/>
      <c r="AT177" s="851"/>
      <c r="AU177" s="851"/>
      <c r="AV177" s="851"/>
      <c r="AW177" s="851"/>
      <c r="AX177" s="851"/>
      <c r="AY177" s="851"/>
      <c r="AZ177" s="851"/>
      <c r="BA177" s="851"/>
      <c r="BB177" s="851"/>
      <c r="BC177" s="851"/>
      <c r="BD177" s="851"/>
      <c r="BE177" s="851"/>
      <c r="BF177" s="851"/>
      <c r="BG177" s="851"/>
      <c r="BH177" s="851"/>
      <c r="BI177" s="851"/>
      <c r="BJ177" s="851"/>
      <c r="BK177" s="851"/>
      <c r="BL177" s="851"/>
    </row>
    <row r="178" spans="1:64" s="854" customFormat="1">
      <c r="A178" s="851"/>
      <c r="B178" s="851"/>
      <c r="C178" s="852"/>
      <c r="D178" s="853"/>
      <c r="E178" s="852"/>
      <c r="F178" s="852"/>
      <c r="G178" s="851"/>
      <c r="H178" s="851"/>
      <c r="I178" s="851"/>
      <c r="J178" s="851"/>
      <c r="K178" s="851"/>
      <c r="L178" s="851"/>
      <c r="M178" s="851"/>
      <c r="N178" s="851"/>
      <c r="O178" s="851"/>
      <c r="P178" s="851"/>
      <c r="Q178" s="851"/>
      <c r="R178" s="851"/>
      <c r="S178" s="851"/>
      <c r="T178" s="851"/>
      <c r="U178" s="851"/>
      <c r="V178" s="851"/>
      <c r="W178" s="851"/>
      <c r="X178" s="851"/>
      <c r="Y178" s="851"/>
      <c r="Z178" s="851"/>
      <c r="AA178" s="851"/>
      <c r="AB178" s="851"/>
      <c r="AC178" s="851"/>
      <c r="AD178" s="851"/>
      <c r="AE178" s="851"/>
      <c r="AF178" s="851"/>
      <c r="AG178" s="851"/>
      <c r="AH178" s="851"/>
      <c r="AI178" s="851"/>
      <c r="AJ178" s="851"/>
      <c r="AK178" s="851"/>
      <c r="AL178" s="851"/>
      <c r="AM178" s="851"/>
      <c r="AN178" s="851"/>
      <c r="AO178" s="851"/>
      <c r="AP178" s="851"/>
      <c r="AQ178" s="851"/>
      <c r="AR178" s="851"/>
      <c r="AS178" s="851"/>
      <c r="AT178" s="851"/>
      <c r="AU178" s="851"/>
      <c r="AV178" s="851"/>
      <c r="AW178" s="851"/>
      <c r="AX178" s="851"/>
      <c r="AY178" s="851"/>
      <c r="AZ178" s="851"/>
      <c r="BA178" s="851"/>
      <c r="BB178" s="851"/>
      <c r="BC178" s="851"/>
      <c r="BD178" s="851"/>
      <c r="BE178" s="851"/>
      <c r="BF178" s="851"/>
      <c r="BG178" s="851"/>
      <c r="BH178" s="851"/>
      <c r="BI178" s="851"/>
      <c r="BJ178" s="851"/>
      <c r="BK178" s="851"/>
      <c r="BL178" s="851"/>
    </row>
    <row r="179" spans="1:64" s="854" customFormat="1">
      <c r="A179" s="851"/>
      <c r="B179" s="851"/>
      <c r="C179" s="852"/>
      <c r="D179" s="853"/>
      <c r="E179" s="852"/>
      <c r="F179" s="852"/>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851"/>
      <c r="AM179" s="851"/>
      <c r="AN179" s="851"/>
      <c r="AO179" s="851"/>
      <c r="AP179" s="851"/>
      <c r="AQ179" s="851"/>
      <c r="AR179" s="851"/>
      <c r="AS179" s="851"/>
      <c r="AT179" s="851"/>
      <c r="AU179" s="851"/>
      <c r="AV179" s="851"/>
      <c r="AW179" s="851"/>
      <c r="AX179" s="851"/>
      <c r="AY179" s="851"/>
      <c r="AZ179" s="851"/>
      <c r="BA179" s="851"/>
      <c r="BB179" s="851"/>
      <c r="BC179" s="851"/>
      <c r="BD179" s="851"/>
      <c r="BE179" s="851"/>
      <c r="BF179" s="851"/>
      <c r="BG179" s="851"/>
      <c r="BH179" s="851"/>
      <c r="BI179" s="851"/>
      <c r="BJ179" s="851"/>
      <c r="BK179" s="851"/>
      <c r="BL179" s="851"/>
    </row>
    <row r="180" spans="1:64" s="854" customFormat="1">
      <c r="A180" s="851"/>
      <c r="B180" s="851"/>
      <c r="C180" s="852"/>
      <c r="D180" s="853"/>
      <c r="E180" s="852"/>
      <c r="F180" s="852"/>
      <c r="G180" s="851"/>
      <c r="H180" s="851"/>
      <c r="I180" s="851"/>
      <c r="J180" s="851"/>
      <c r="K180" s="851"/>
      <c r="L180" s="851"/>
      <c r="M180" s="851"/>
      <c r="N180" s="851"/>
      <c r="O180" s="851"/>
      <c r="P180" s="851"/>
      <c r="Q180" s="851"/>
      <c r="R180" s="851"/>
      <c r="S180" s="851"/>
      <c r="T180" s="851"/>
      <c r="U180" s="851"/>
      <c r="V180" s="851"/>
      <c r="W180" s="851"/>
      <c r="X180" s="851"/>
      <c r="Y180" s="851"/>
      <c r="Z180" s="851"/>
      <c r="AA180" s="851"/>
      <c r="AB180" s="851"/>
      <c r="AC180" s="851"/>
      <c r="AD180" s="851"/>
      <c r="AE180" s="851"/>
      <c r="AF180" s="851"/>
      <c r="AG180" s="851"/>
      <c r="AH180" s="851"/>
      <c r="AI180" s="851"/>
      <c r="AJ180" s="851"/>
      <c r="AK180" s="851"/>
      <c r="AL180" s="851"/>
      <c r="AM180" s="851"/>
      <c r="AN180" s="851"/>
      <c r="AO180" s="851"/>
      <c r="AP180" s="851"/>
      <c r="AQ180" s="851"/>
      <c r="AR180" s="851"/>
      <c r="AS180" s="851"/>
      <c r="AT180" s="851"/>
      <c r="AU180" s="851"/>
      <c r="AV180" s="851"/>
      <c r="AW180" s="851"/>
      <c r="AX180" s="851"/>
      <c r="AY180" s="851"/>
      <c r="AZ180" s="851"/>
      <c r="BA180" s="851"/>
      <c r="BB180" s="851"/>
      <c r="BC180" s="851"/>
      <c r="BD180" s="851"/>
      <c r="BE180" s="851"/>
      <c r="BF180" s="851"/>
      <c r="BG180" s="851"/>
      <c r="BH180" s="851"/>
      <c r="BI180" s="851"/>
      <c r="BJ180" s="851"/>
      <c r="BK180" s="851"/>
      <c r="BL180" s="851"/>
    </row>
    <row r="181" spans="1:64" s="854" customFormat="1">
      <c r="A181" s="851"/>
      <c r="B181" s="851"/>
      <c r="C181" s="852"/>
      <c r="D181" s="853"/>
      <c r="E181" s="852"/>
      <c r="F181" s="852"/>
      <c r="G181" s="851"/>
      <c r="H181" s="851"/>
      <c r="I181" s="851"/>
      <c r="J181" s="851"/>
      <c r="K181" s="851"/>
      <c r="L181" s="851"/>
      <c r="M181" s="851"/>
      <c r="N181" s="851"/>
      <c r="O181" s="851"/>
      <c r="P181" s="851"/>
      <c r="Q181" s="851"/>
      <c r="R181" s="851"/>
      <c r="S181" s="851"/>
      <c r="T181" s="851"/>
      <c r="U181" s="851"/>
      <c r="V181" s="851"/>
      <c r="W181" s="851"/>
      <c r="X181" s="851"/>
      <c r="Y181" s="851"/>
      <c r="Z181" s="851"/>
      <c r="AA181" s="851"/>
      <c r="AB181" s="851"/>
      <c r="AC181" s="851"/>
      <c r="AD181" s="851"/>
      <c r="AE181" s="851"/>
      <c r="AF181" s="851"/>
      <c r="AG181" s="851"/>
      <c r="AH181" s="851"/>
      <c r="AI181" s="851"/>
      <c r="AJ181" s="851"/>
      <c r="AK181" s="851"/>
      <c r="AL181" s="851"/>
      <c r="AM181" s="851"/>
      <c r="AN181" s="851"/>
      <c r="AO181" s="851"/>
      <c r="AP181" s="851"/>
      <c r="AQ181" s="851"/>
      <c r="AR181" s="851"/>
      <c r="AS181" s="851"/>
      <c r="AT181" s="851"/>
      <c r="AU181" s="851"/>
      <c r="AV181" s="851"/>
      <c r="AW181" s="851"/>
      <c r="AX181" s="851"/>
      <c r="AY181" s="851"/>
      <c r="AZ181" s="851"/>
      <c r="BA181" s="851"/>
      <c r="BB181" s="851"/>
      <c r="BC181" s="851"/>
      <c r="BD181" s="851"/>
      <c r="BE181" s="851"/>
      <c r="BF181" s="851"/>
      <c r="BG181" s="851"/>
      <c r="BH181" s="851"/>
      <c r="BI181" s="851"/>
      <c r="BJ181" s="851"/>
      <c r="BK181" s="851"/>
      <c r="BL181" s="851"/>
    </row>
    <row r="182" spans="1:64" s="854" customFormat="1">
      <c r="A182" s="851"/>
      <c r="B182" s="851"/>
      <c r="C182" s="852"/>
      <c r="D182" s="853"/>
      <c r="E182" s="852"/>
      <c r="F182" s="852"/>
      <c r="G182" s="851"/>
      <c r="H182" s="851"/>
      <c r="I182" s="851"/>
      <c r="J182" s="851"/>
      <c r="K182" s="851"/>
      <c r="L182" s="851"/>
      <c r="M182" s="851"/>
      <c r="N182" s="851"/>
      <c r="O182" s="851"/>
      <c r="P182" s="851"/>
      <c r="Q182" s="851"/>
      <c r="R182" s="851"/>
      <c r="S182" s="851"/>
      <c r="T182" s="851"/>
      <c r="U182" s="851"/>
      <c r="V182" s="851"/>
      <c r="W182" s="851"/>
      <c r="X182" s="851"/>
      <c r="Y182" s="851"/>
      <c r="Z182" s="851"/>
      <c r="AA182" s="851"/>
      <c r="AB182" s="851"/>
      <c r="AC182" s="851"/>
      <c r="AD182" s="851"/>
      <c r="AE182" s="851"/>
      <c r="AF182" s="851"/>
      <c r="AG182" s="851"/>
      <c r="AH182" s="851"/>
      <c r="AI182" s="851"/>
      <c r="AJ182" s="851"/>
      <c r="AK182" s="851"/>
      <c r="AL182" s="851"/>
      <c r="AM182" s="851"/>
      <c r="AN182" s="851"/>
      <c r="AO182" s="851"/>
      <c r="AP182" s="851"/>
      <c r="AQ182" s="851"/>
      <c r="AR182" s="851"/>
      <c r="AS182" s="851"/>
      <c r="AT182" s="851"/>
      <c r="AU182" s="851"/>
      <c r="AV182" s="851"/>
      <c r="AW182" s="851"/>
      <c r="AX182" s="851"/>
      <c r="AY182" s="851"/>
      <c r="AZ182" s="851"/>
      <c r="BA182" s="851"/>
      <c r="BB182" s="851"/>
      <c r="BC182" s="851"/>
      <c r="BD182" s="851"/>
      <c r="BE182" s="851"/>
      <c r="BF182" s="851"/>
      <c r="BG182" s="851"/>
      <c r="BH182" s="851"/>
      <c r="BI182" s="851"/>
      <c r="BJ182" s="851"/>
      <c r="BK182" s="851"/>
      <c r="BL182" s="851"/>
    </row>
    <row r="183" spans="1:64" s="854" customFormat="1">
      <c r="A183" s="851"/>
      <c r="B183" s="851"/>
      <c r="C183" s="852"/>
      <c r="D183" s="853"/>
      <c r="E183" s="852"/>
      <c r="F183" s="852"/>
      <c r="G183" s="851"/>
      <c r="H183" s="851"/>
      <c r="I183" s="851"/>
      <c r="J183" s="851"/>
      <c r="K183" s="851"/>
      <c r="L183" s="851"/>
      <c r="M183" s="851"/>
      <c r="N183" s="851"/>
      <c r="O183" s="851"/>
      <c r="P183" s="851"/>
      <c r="Q183" s="851"/>
      <c r="R183" s="851"/>
      <c r="S183" s="851"/>
      <c r="T183" s="851"/>
      <c r="U183" s="851"/>
      <c r="V183" s="851"/>
      <c r="W183" s="851"/>
      <c r="X183" s="851"/>
      <c r="Y183" s="851"/>
      <c r="Z183" s="851"/>
      <c r="AA183" s="851"/>
      <c r="AB183" s="851"/>
      <c r="AC183" s="851"/>
      <c r="AD183" s="851"/>
      <c r="AE183" s="851"/>
      <c r="AF183" s="851"/>
      <c r="AG183" s="851"/>
      <c r="AH183" s="851"/>
      <c r="AI183" s="851"/>
      <c r="AJ183" s="851"/>
      <c r="AK183" s="851"/>
      <c r="AL183" s="851"/>
      <c r="AM183" s="851"/>
      <c r="AN183" s="851"/>
      <c r="AO183" s="851"/>
      <c r="AP183" s="851"/>
      <c r="AQ183" s="851"/>
      <c r="AR183" s="851"/>
      <c r="AS183" s="851"/>
      <c r="AT183" s="851"/>
      <c r="AU183" s="851"/>
      <c r="AV183" s="851"/>
      <c r="AW183" s="851"/>
      <c r="AX183" s="851"/>
      <c r="AY183" s="851"/>
      <c r="AZ183" s="851"/>
      <c r="BA183" s="851"/>
      <c r="BB183" s="851"/>
      <c r="BC183" s="851"/>
      <c r="BD183" s="851"/>
      <c r="BE183" s="851"/>
      <c r="BF183" s="851"/>
      <c r="BG183" s="851"/>
      <c r="BH183" s="851"/>
      <c r="BI183" s="851"/>
      <c r="BJ183" s="851"/>
      <c r="BK183" s="851"/>
      <c r="BL183" s="851"/>
    </row>
    <row r="184" spans="1:64" s="854" customFormat="1">
      <c r="A184" s="851"/>
      <c r="B184" s="851"/>
      <c r="C184" s="852"/>
      <c r="D184" s="853"/>
      <c r="E184" s="852"/>
      <c r="F184" s="852"/>
      <c r="G184" s="851"/>
      <c r="H184" s="851"/>
      <c r="I184" s="851"/>
      <c r="J184" s="851"/>
      <c r="K184" s="851"/>
      <c r="L184" s="851"/>
      <c r="M184" s="851"/>
      <c r="N184" s="851"/>
      <c r="O184" s="851"/>
      <c r="P184" s="851"/>
      <c r="Q184" s="851"/>
      <c r="R184" s="851"/>
      <c r="S184" s="851"/>
      <c r="T184" s="851"/>
      <c r="U184" s="851"/>
      <c r="V184" s="851"/>
      <c r="W184" s="851"/>
      <c r="X184" s="851"/>
      <c r="Y184" s="851"/>
      <c r="Z184" s="851"/>
      <c r="AA184" s="851"/>
      <c r="AB184" s="851"/>
      <c r="AC184" s="851"/>
      <c r="AD184" s="851"/>
      <c r="AE184" s="851"/>
      <c r="AF184" s="851"/>
      <c r="AG184" s="851"/>
      <c r="AH184" s="851"/>
      <c r="AI184" s="851"/>
      <c r="AJ184" s="851"/>
      <c r="AK184" s="851"/>
      <c r="AL184" s="851"/>
      <c r="AM184" s="851"/>
      <c r="AN184" s="851"/>
      <c r="AO184" s="851"/>
      <c r="AP184" s="851"/>
      <c r="AQ184" s="851"/>
      <c r="AR184" s="851"/>
      <c r="AS184" s="851"/>
      <c r="AT184" s="851"/>
      <c r="AU184" s="851"/>
      <c r="AV184" s="851"/>
      <c r="AW184" s="851"/>
      <c r="AX184" s="851"/>
      <c r="AY184" s="851"/>
      <c r="AZ184" s="851"/>
      <c r="BA184" s="851"/>
      <c r="BB184" s="851"/>
      <c r="BC184" s="851"/>
      <c r="BD184" s="851"/>
      <c r="BE184" s="851"/>
      <c r="BF184" s="851"/>
      <c r="BG184" s="851"/>
      <c r="BH184" s="851"/>
      <c r="BI184" s="851"/>
      <c r="BJ184" s="851"/>
      <c r="BK184" s="851"/>
      <c r="BL184" s="851"/>
    </row>
    <row r="185" spans="1:64" s="854" customFormat="1">
      <c r="A185" s="851"/>
      <c r="B185" s="851"/>
      <c r="C185" s="852"/>
      <c r="D185" s="853"/>
      <c r="E185" s="852"/>
      <c r="F185" s="852"/>
      <c r="G185" s="851"/>
      <c r="H185" s="851"/>
      <c r="I185" s="851"/>
      <c r="J185" s="851"/>
      <c r="K185" s="851"/>
      <c r="L185" s="851"/>
      <c r="M185" s="851"/>
      <c r="N185" s="851"/>
      <c r="O185" s="851"/>
      <c r="P185" s="851"/>
      <c r="Q185" s="851"/>
      <c r="R185" s="851"/>
      <c r="S185" s="851"/>
      <c r="T185" s="851"/>
      <c r="U185" s="851"/>
      <c r="V185" s="851"/>
      <c r="W185" s="851"/>
      <c r="X185" s="851"/>
      <c r="Y185" s="851"/>
      <c r="Z185" s="851"/>
      <c r="AA185" s="851"/>
      <c r="AB185" s="851"/>
      <c r="AC185" s="851"/>
      <c r="AD185" s="851"/>
      <c r="AE185" s="851"/>
      <c r="AF185" s="851"/>
      <c r="AG185" s="851"/>
      <c r="AH185" s="851"/>
      <c r="AI185" s="851"/>
      <c r="AJ185" s="851"/>
      <c r="AK185" s="851"/>
      <c r="AL185" s="851"/>
      <c r="AM185" s="851"/>
      <c r="AN185" s="851"/>
      <c r="AO185" s="851"/>
      <c r="AP185" s="851"/>
      <c r="AQ185" s="851"/>
      <c r="AR185" s="851"/>
      <c r="AS185" s="851"/>
      <c r="AT185" s="851"/>
      <c r="AU185" s="851"/>
      <c r="AV185" s="851"/>
      <c r="AW185" s="851"/>
      <c r="AX185" s="851"/>
      <c r="AY185" s="851"/>
      <c r="AZ185" s="851"/>
      <c r="BA185" s="851"/>
      <c r="BB185" s="851"/>
      <c r="BC185" s="851"/>
      <c r="BD185" s="851"/>
      <c r="BE185" s="851"/>
      <c r="BF185" s="851"/>
      <c r="BG185" s="851"/>
      <c r="BH185" s="851"/>
      <c r="BI185" s="851"/>
      <c r="BJ185" s="851"/>
      <c r="BK185" s="851"/>
      <c r="BL185" s="851"/>
    </row>
    <row r="186" spans="1:64" s="854" customFormat="1">
      <c r="A186" s="851"/>
      <c r="B186" s="851"/>
      <c r="C186" s="852"/>
      <c r="D186" s="853"/>
      <c r="E186" s="852"/>
      <c r="F186" s="852"/>
      <c r="G186" s="851"/>
      <c r="H186" s="851"/>
      <c r="I186" s="851"/>
      <c r="J186" s="851"/>
      <c r="K186" s="851"/>
      <c r="L186" s="851"/>
      <c r="M186" s="851"/>
      <c r="N186" s="851"/>
      <c r="O186" s="851"/>
      <c r="P186" s="851"/>
      <c r="Q186" s="851"/>
      <c r="R186" s="851"/>
      <c r="S186" s="851"/>
      <c r="T186" s="851"/>
      <c r="U186" s="851"/>
      <c r="V186" s="851"/>
      <c r="W186" s="851"/>
      <c r="X186" s="851"/>
      <c r="Y186" s="851"/>
      <c r="Z186" s="851"/>
      <c r="AA186" s="851"/>
      <c r="AB186" s="851"/>
      <c r="AC186" s="851"/>
      <c r="AD186" s="851"/>
      <c r="AE186" s="851"/>
      <c r="AF186" s="851"/>
      <c r="AG186" s="851"/>
      <c r="AH186" s="851"/>
      <c r="AI186" s="851"/>
      <c r="AJ186" s="851"/>
      <c r="AK186" s="851"/>
      <c r="AL186" s="851"/>
      <c r="AM186" s="851"/>
      <c r="AN186" s="851"/>
      <c r="AO186" s="851"/>
      <c r="AP186" s="851"/>
      <c r="AQ186" s="851"/>
      <c r="AR186" s="851"/>
      <c r="AS186" s="851"/>
      <c r="AT186" s="851"/>
      <c r="AU186" s="851"/>
      <c r="AV186" s="851"/>
      <c r="AW186" s="851"/>
      <c r="AX186" s="851"/>
      <c r="AY186" s="851"/>
      <c r="AZ186" s="851"/>
      <c r="BA186" s="851"/>
      <c r="BB186" s="851"/>
      <c r="BC186" s="851"/>
      <c r="BD186" s="851"/>
      <c r="BE186" s="851"/>
      <c r="BF186" s="851"/>
      <c r="BG186" s="851"/>
      <c r="BH186" s="851"/>
      <c r="BI186" s="851"/>
      <c r="BJ186" s="851"/>
      <c r="BK186" s="851"/>
      <c r="BL186" s="851"/>
    </row>
    <row r="187" spans="1:64" s="854" customFormat="1">
      <c r="A187" s="851"/>
      <c r="B187" s="851"/>
      <c r="C187" s="852"/>
      <c r="D187" s="853"/>
      <c r="E187" s="852"/>
      <c r="F187" s="852"/>
      <c r="G187" s="851"/>
      <c r="H187" s="851"/>
      <c r="I187" s="851"/>
      <c r="J187" s="851"/>
      <c r="K187" s="851"/>
      <c r="L187" s="851"/>
      <c r="M187" s="851"/>
      <c r="N187" s="851"/>
      <c r="O187" s="851"/>
      <c r="P187" s="851"/>
      <c r="Q187" s="851"/>
      <c r="R187" s="851"/>
      <c r="S187" s="851"/>
      <c r="T187" s="851"/>
      <c r="U187" s="851"/>
      <c r="V187" s="851"/>
      <c r="W187" s="851"/>
      <c r="X187" s="851"/>
      <c r="Y187" s="851"/>
      <c r="Z187" s="851"/>
      <c r="AA187" s="851"/>
      <c r="AB187" s="851"/>
      <c r="AC187" s="851"/>
      <c r="AD187" s="851"/>
      <c r="AE187" s="851"/>
      <c r="AF187" s="851"/>
      <c r="AG187" s="851"/>
      <c r="AH187" s="851"/>
      <c r="AI187" s="851"/>
      <c r="AJ187" s="851"/>
      <c r="AK187" s="851"/>
      <c r="AL187" s="851"/>
      <c r="AM187" s="851"/>
      <c r="AN187" s="851"/>
      <c r="AO187" s="851"/>
      <c r="AP187" s="851"/>
      <c r="AQ187" s="851"/>
      <c r="AR187" s="851"/>
      <c r="AS187" s="851"/>
      <c r="AT187" s="851"/>
      <c r="AU187" s="851"/>
      <c r="AV187" s="851"/>
      <c r="AW187" s="851"/>
      <c r="AX187" s="851"/>
      <c r="AY187" s="851"/>
      <c r="AZ187" s="851"/>
      <c r="BA187" s="851"/>
      <c r="BB187" s="851"/>
      <c r="BC187" s="851"/>
      <c r="BD187" s="851"/>
      <c r="BE187" s="851"/>
      <c r="BF187" s="851"/>
      <c r="BG187" s="851"/>
      <c r="BH187" s="851"/>
      <c r="BI187" s="851"/>
      <c r="BJ187" s="851"/>
      <c r="BK187" s="851"/>
      <c r="BL187" s="851"/>
    </row>
    <row r="188" spans="1:64" s="854" customFormat="1">
      <c r="A188" s="851"/>
      <c r="B188" s="851"/>
      <c r="C188" s="852"/>
      <c r="D188" s="853"/>
      <c r="E188" s="852"/>
      <c r="F188" s="852"/>
      <c r="G188" s="851"/>
      <c r="H188" s="851"/>
      <c r="I188" s="851"/>
      <c r="J188" s="851"/>
      <c r="K188" s="851"/>
      <c r="L188" s="851"/>
      <c r="M188" s="851"/>
      <c r="N188" s="851"/>
      <c r="O188" s="851"/>
      <c r="P188" s="851"/>
      <c r="Q188" s="851"/>
      <c r="R188" s="851"/>
      <c r="S188" s="851"/>
      <c r="T188" s="851"/>
      <c r="U188" s="851"/>
      <c r="V188" s="851"/>
      <c r="W188" s="851"/>
      <c r="X188" s="851"/>
      <c r="Y188" s="851"/>
      <c r="Z188" s="851"/>
      <c r="AA188" s="851"/>
      <c r="AB188" s="851"/>
      <c r="AC188" s="851"/>
      <c r="AD188" s="851"/>
      <c r="AE188" s="851"/>
      <c r="AF188" s="851"/>
      <c r="AG188" s="851"/>
      <c r="AH188" s="851"/>
      <c r="AI188" s="851"/>
      <c r="AJ188" s="851"/>
      <c r="AK188" s="851"/>
      <c r="AL188" s="851"/>
      <c r="AM188" s="851"/>
      <c r="AN188" s="851"/>
      <c r="AO188" s="851"/>
      <c r="AP188" s="851"/>
      <c r="AQ188" s="851"/>
      <c r="AR188" s="851"/>
      <c r="AS188" s="851"/>
      <c r="AT188" s="851"/>
      <c r="AU188" s="851"/>
      <c r="AV188" s="851"/>
      <c r="AW188" s="851"/>
      <c r="AX188" s="851"/>
      <c r="AY188" s="851"/>
      <c r="AZ188" s="851"/>
      <c r="BA188" s="851"/>
      <c r="BB188" s="851"/>
      <c r="BC188" s="851"/>
      <c r="BD188" s="851"/>
      <c r="BE188" s="851"/>
      <c r="BF188" s="851"/>
      <c r="BG188" s="851"/>
      <c r="BH188" s="851"/>
      <c r="BI188" s="851"/>
      <c r="BJ188" s="851"/>
      <c r="BK188" s="851"/>
      <c r="BL188" s="851"/>
    </row>
    <row r="189" spans="1:64" s="854" customFormat="1">
      <c r="A189" s="851"/>
      <c r="B189" s="851"/>
      <c r="C189" s="852"/>
      <c r="D189" s="853"/>
      <c r="E189" s="852"/>
      <c r="F189" s="852"/>
      <c r="G189" s="851"/>
      <c r="H189" s="851"/>
      <c r="I189" s="851"/>
      <c r="J189" s="851"/>
      <c r="K189" s="851"/>
      <c r="L189" s="851"/>
      <c r="M189" s="851"/>
      <c r="N189" s="851"/>
      <c r="O189" s="851"/>
      <c r="P189" s="851"/>
      <c r="Q189" s="851"/>
      <c r="R189" s="851"/>
      <c r="S189" s="851"/>
      <c r="T189" s="851"/>
      <c r="U189" s="851"/>
      <c r="V189" s="851"/>
      <c r="W189" s="851"/>
      <c r="X189" s="851"/>
      <c r="Y189" s="851"/>
      <c r="Z189" s="851"/>
      <c r="AA189" s="851"/>
      <c r="AB189" s="851"/>
      <c r="AC189" s="851"/>
      <c r="AD189" s="851"/>
      <c r="AE189" s="851"/>
      <c r="AF189" s="851"/>
      <c r="AG189" s="851"/>
      <c r="AH189" s="851"/>
      <c r="AI189" s="851"/>
      <c r="AJ189" s="851"/>
      <c r="AK189" s="851"/>
      <c r="AL189" s="851"/>
      <c r="AM189" s="851"/>
      <c r="AN189" s="851"/>
      <c r="AO189" s="851"/>
      <c r="AP189" s="851"/>
      <c r="AQ189" s="851"/>
      <c r="AR189" s="851"/>
      <c r="AS189" s="851"/>
      <c r="AT189" s="851"/>
      <c r="AU189" s="851"/>
      <c r="AV189" s="851"/>
      <c r="AW189" s="851"/>
      <c r="AX189" s="851"/>
      <c r="AY189" s="851"/>
      <c r="AZ189" s="851"/>
      <c r="BA189" s="851"/>
      <c r="BB189" s="851"/>
      <c r="BC189" s="851"/>
      <c r="BD189" s="851"/>
      <c r="BE189" s="851"/>
      <c r="BF189" s="851"/>
      <c r="BG189" s="851"/>
      <c r="BH189" s="851"/>
      <c r="BI189" s="851"/>
      <c r="BJ189" s="851"/>
      <c r="BK189" s="851"/>
      <c r="BL189" s="851"/>
    </row>
    <row r="190" spans="1:64" s="854" customFormat="1">
      <c r="A190" s="851"/>
      <c r="B190" s="851"/>
      <c r="C190" s="852"/>
      <c r="D190" s="853"/>
      <c r="E190" s="852"/>
      <c r="F190" s="852"/>
      <c r="G190" s="851"/>
      <c r="H190" s="851"/>
      <c r="I190" s="851"/>
      <c r="J190" s="851"/>
      <c r="K190" s="851"/>
      <c r="L190" s="851"/>
      <c r="M190" s="851"/>
      <c r="N190" s="851"/>
      <c r="O190" s="851"/>
      <c r="P190" s="851"/>
      <c r="Q190" s="851"/>
      <c r="R190" s="851"/>
      <c r="S190" s="851"/>
      <c r="T190" s="851"/>
      <c r="U190" s="851"/>
      <c r="V190" s="851"/>
      <c r="W190" s="851"/>
      <c r="X190" s="851"/>
      <c r="Y190" s="851"/>
      <c r="Z190" s="851"/>
      <c r="AA190" s="851"/>
      <c r="AB190" s="851"/>
      <c r="AC190" s="851"/>
      <c r="AD190" s="851"/>
      <c r="AE190" s="851"/>
      <c r="AF190" s="851"/>
      <c r="AG190" s="851"/>
      <c r="AH190" s="851"/>
      <c r="AI190" s="851"/>
      <c r="AJ190" s="851"/>
      <c r="AK190" s="851"/>
      <c r="AL190" s="851"/>
      <c r="AM190" s="851"/>
      <c r="AN190" s="851"/>
      <c r="AO190" s="851"/>
      <c r="AP190" s="851"/>
      <c r="AQ190" s="851"/>
      <c r="AR190" s="851"/>
      <c r="AS190" s="851"/>
      <c r="AT190" s="851"/>
      <c r="AU190" s="851"/>
      <c r="AV190" s="851"/>
      <c r="AW190" s="851"/>
      <c r="AX190" s="851"/>
      <c r="AY190" s="851"/>
      <c r="AZ190" s="851"/>
      <c r="BA190" s="851"/>
      <c r="BB190" s="851"/>
      <c r="BC190" s="851"/>
      <c r="BD190" s="851"/>
      <c r="BE190" s="851"/>
      <c r="BF190" s="851"/>
      <c r="BG190" s="851"/>
      <c r="BH190" s="851"/>
      <c r="BI190" s="851"/>
      <c r="BJ190" s="851"/>
      <c r="BK190" s="851"/>
      <c r="BL190" s="851"/>
    </row>
    <row r="191" spans="1:64" s="854" customFormat="1">
      <c r="A191" s="851"/>
      <c r="B191" s="851"/>
      <c r="C191" s="852"/>
      <c r="D191" s="853"/>
      <c r="E191" s="852"/>
      <c r="F191" s="852"/>
      <c r="G191" s="851"/>
      <c r="H191" s="851"/>
      <c r="I191" s="851"/>
      <c r="J191" s="851"/>
      <c r="K191" s="851"/>
      <c r="L191" s="851"/>
      <c r="M191" s="851"/>
      <c r="N191" s="851"/>
      <c r="O191" s="851"/>
      <c r="P191" s="851"/>
      <c r="Q191" s="851"/>
      <c r="R191" s="851"/>
      <c r="S191" s="851"/>
      <c r="T191" s="851"/>
      <c r="U191" s="851"/>
      <c r="V191" s="851"/>
      <c r="W191" s="851"/>
      <c r="X191" s="851"/>
      <c r="Y191" s="851"/>
      <c r="Z191" s="851"/>
      <c r="AA191" s="851"/>
      <c r="AB191" s="851"/>
      <c r="AC191" s="851"/>
      <c r="AD191" s="851"/>
      <c r="AE191" s="851"/>
      <c r="AF191" s="851"/>
      <c r="AG191" s="851"/>
      <c r="AH191" s="851"/>
      <c r="AI191" s="851"/>
      <c r="AJ191" s="851"/>
      <c r="AK191" s="851"/>
      <c r="AL191" s="851"/>
      <c r="AM191" s="851"/>
      <c r="AN191" s="851"/>
      <c r="AO191" s="851"/>
      <c r="AP191" s="851"/>
      <c r="AQ191" s="851"/>
      <c r="AR191" s="851"/>
      <c r="AS191" s="851"/>
      <c r="AT191" s="851"/>
      <c r="AU191" s="851"/>
      <c r="AV191" s="851"/>
      <c r="AW191" s="851"/>
      <c r="AX191" s="851"/>
      <c r="AY191" s="851"/>
      <c r="AZ191" s="851"/>
      <c r="BA191" s="851"/>
      <c r="BB191" s="851"/>
      <c r="BC191" s="851"/>
      <c r="BD191" s="851"/>
      <c r="BE191" s="851"/>
      <c r="BF191" s="851"/>
      <c r="BG191" s="851"/>
      <c r="BH191" s="851"/>
      <c r="BI191" s="851"/>
      <c r="BJ191" s="851"/>
      <c r="BK191" s="851"/>
      <c r="BL191" s="851"/>
    </row>
    <row r="192" spans="1:64" s="854" customFormat="1">
      <c r="A192" s="851"/>
      <c r="B192" s="851"/>
      <c r="C192" s="852"/>
      <c r="D192" s="853"/>
      <c r="E192" s="852"/>
      <c r="F192" s="852"/>
      <c r="G192" s="851"/>
      <c r="H192" s="851"/>
      <c r="I192" s="851"/>
      <c r="J192" s="851"/>
      <c r="K192" s="851"/>
      <c r="L192" s="851"/>
      <c r="M192" s="851"/>
      <c r="N192" s="851"/>
      <c r="O192" s="851"/>
      <c r="P192" s="851"/>
      <c r="Q192" s="851"/>
      <c r="R192" s="851"/>
      <c r="S192" s="851"/>
      <c r="T192" s="851"/>
      <c r="U192" s="851"/>
      <c r="V192" s="851"/>
      <c r="W192" s="851"/>
      <c r="X192" s="851"/>
      <c r="Y192" s="851"/>
      <c r="Z192" s="851"/>
      <c r="AA192" s="851"/>
      <c r="AB192" s="851"/>
      <c r="AC192" s="851"/>
      <c r="AD192" s="851"/>
      <c r="AE192" s="851"/>
      <c r="AF192" s="851"/>
      <c r="AG192" s="851"/>
      <c r="AH192" s="851"/>
      <c r="AI192" s="851"/>
      <c r="AJ192" s="851"/>
      <c r="AK192" s="851"/>
      <c r="AL192" s="851"/>
      <c r="AM192" s="851"/>
      <c r="AN192" s="851"/>
      <c r="AO192" s="851"/>
      <c r="AP192" s="851"/>
      <c r="AQ192" s="851"/>
      <c r="AR192" s="851"/>
      <c r="AS192" s="851"/>
      <c r="AT192" s="851"/>
      <c r="AU192" s="851"/>
      <c r="AV192" s="851"/>
      <c r="AW192" s="851"/>
      <c r="AX192" s="851"/>
      <c r="AY192" s="851"/>
      <c r="AZ192" s="851"/>
      <c r="BA192" s="851"/>
      <c r="BB192" s="851"/>
      <c r="BC192" s="851"/>
      <c r="BD192" s="851"/>
      <c r="BE192" s="851"/>
      <c r="BF192" s="851"/>
      <c r="BG192" s="851"/>
      <c r="BH192" s="851"/>
      <c r="BI192" s="851"/>
      <c r="BJ192" s="851"/>
      <c r="BK192" s="851"/>
      <c r="BL192" s="851"/>
    </row>
    <row r="193" spans="1:64" s="854" customFormat="1">
      <c r="A193" s="851"/>
      <c r="B193" s="851"/>
      <c r="C193" s="852"/>
      <c r="D193" s="853"/>
      <c r="E193" s="852"/>
      <c r="F193" s="852"/>
      <c r="G193" s="851"/>
      <c r="H193" s="851"/>
      <c r="I193" s="851"/>
      <c r="J193" s="851"/>
      <c r="K193" s="851"/>
      <c r="L193" s="851"/>
      <c r="M193" s="851"/>
      <c r="N193" s="851"/>
      <c r="O193" s="851"/>
      <c r="P193" s="851"/>
      <c r="Q193" s="851"/>
      <c r="R193" s="851"/>
      <c r="S193" s="851"/>
      <c r="T193" s="851"/>
      <c r="U193" s="851"/>
      <c r="V193" s="851"/>
      <c r="W193" s="851"/>
      <c r="X193" s="851"/>
      <c r="Y193" s="851"/>
      <c r="Z193" s="851"/>
      <c r="AA193" s="851"/>
      <c r="AB193" s="851"/>
      <c r="AC193" s="851"/>
      <c r="AD193" s="851"/>
      <c r="AE193" s="851"/>
      <c r="AF193" s="851"/>
      <c r="AG193" s="851"/>
      <c r="AH193" s="851"/>
      <c r="AI193" s="851"/>
      <c r="AJ193" s="851"/>
      <c r="AK193" s="851"/>
      <c r="AL193" s="851"/>
      <c r="AM193" s="851"/>
      <c r="AN193" s="851"/>
      <c r="AO193" s="851"/>
      <c r="AP193" s="851"/>
      <c r="AQ193" s="851"/>
      <c r="AR193" s="851"/>
      <c r="AS193" s="851"/>
      <c r="AT193" s="851"/>
      <c r="AU193" s="851"/>
      <c r="AV193" s="851"/>
      <c r="AW193" s="851"/>
      <c r="AX193" s="851"/>
      <c r="AY193" s="851"/>
      <c r="AZ193" s="851"/>
      <c r="BA193" s="851"/>
      <c r="BB193" s="851"/>
      <c r="BC193" s="851"/>
      <c r="BD193" s="851"/>
      <c r="BE193" s="851"/>
      <c r="BF193" s="851"/>
      <c r="BG193" s="851"/>
      <c r="BH193" s="851"/>
      <c r="BI193" s="851"/>
      <c r="BJ193" s="851"/>
      <c r="BK193" s="851"/>
      <c r="BL193" s="851"/>
    </row>
    <row r="194" spans="1:64" s="854" customFormat="1">
      <c r="A194" s="851"/>
      <c r="B194" s="851"/>
      <c r="C194" s="852"/>
      <c r="D194" s="853"/>
      <c r="E194" s="852"/>
      <c r="F194" s="852"/>
      <c r="G194" s="851"/>
      <c r="H194" s="851"/>
      <c r="I194" s="851"/>
      <c r="J194" s="851"/>
      <c r="K194" s="851"/>
      <c r="L194" s="851"/>
      <c r="M194" s="851"/>
      <c r="N194" s="851"/>
      <c r="O194" s="851"/>
      <c r="P194" s="851"/>
      <c r="Q194" s="851"/>
      <c r="R194" s="851"/>
      <c r="S194" s="851"/>
      <c r="T194" s="851"/>
      <c r="U194" s="851"/>
      <c r="V194" s="851"/>
      <c r="W194" s="851"/>
      <c r="X194" s="851"/>
      <c r="Y194" s="851"/>
      <c r="Z194" s="851"/>
      <c r="AA194" s="851"/>
      <c r="AB194" s="851"/>
      <c r="AC194" s="851"/>
      <c r="AD194" s="851"/>
      <c r="AE194" s="851"/>
      <c r="AF194" s="851"/>
      <c r="AG194" s="851"/>
      <c r="AH194" s="851"/>
      <c r="AI194" s="851"/>
      <c r="AJ194" s="851"/>
      <c r="AK194" s="851"/>
      <c r="AL194" s="851"/>
      <c r="AM194" s="851"/>
      <c r="AN194" s="851"/>
      <c r="AO194" s="851"/>
      <c r="AP194" s="851"/>
      <c r="AQ194" s="851"/>
      <c r="AR194" s="851"/>
      <c r="AS194" s="851"/>
      <c r="AT194" s="851"/>
      <c r="AU194" s="851"/>
      <c r="AV194" s="851"/>
      <c r="AW194" s="851"/>
      <c r="AX194" s="851"/>
      <c r="AY194" s="851"/>
      <c r="AZ194" s="851"/>
      <c r="BA194" s="851"/>
      <c r="BB194" s="851"/>
      <c r="BC194" s="851"/>
      <c r="BD194" s="851"/>
      <c r="BE194" s="851"/>
      <c r="BF194" s="851"/>
      <c r="BG194" s="851"/>
      <c r="BH194" s="851"/>
      <c r="BI194" s="851"/>
      <c r="BJ194" s="851"/>
      <c r="BK194" s="851"/>
      <c r="BL194" s="851"/>
    </row>
    <row r="195" spans="1:64" s="854" customFormat="1">
      <c r="A195" s="851"/>
      <c r="B195" s="851"/>
      <c r="C195" s="852"/>
      <c r="D195" s="853"/>
      <c r="E195" s="852"/>
      <c r="F195" s="852"/>
      <c r="G195" s="851"/>
      <c r="H195" s="851"/>
      <c r="I195" s="851"/>
      <c r="J195" s="851"/>
      <c r="K195" s="851"/>
      <c r="L195" s="851"/>
      <c r="M195" s="851"/>
      <c r="N195" s="851"/>
      <c r="O195" s="851"/>
      <c r="P195" s="851"/>
      <c r="Q195" s="851"/>
      <c r="R195" s="851"/>
      <c r="S195" s="851"/>
      <c r="T195" s="851"/>
      <c r="U195" s="851"/>
      <c r="V195" s="851"/>
      <c r="W195" s="851"/>
      <c r="X195" s="851"/>
      <c r="Y195" s="851"/>
      <c r="Z195" s="851"/>
      <c r="AA195" s="851"/>
      <c r="AB195" s="851"/>
      <c r="AC195" s="851"/>
      <c r="AD195" s="851"/>
      <c r="AE195" s="851"/>
      <c r="AF195" s="851"/>
      <c r="AG195" s="851"/>
      <c r="AH195" s="851"/>
      <c r="AI195" s="851"/>
      <c r="AJ195" s="851"/>
      <c r="AK195" s="851"/>
      <c r="AL195" s="851"/>
      <c r="AM195" s="851"/>
      <c r="AN195" s="851"/>
      <c r="AO195" s="851"/>
      <c r="AP195" s="851"/>
      <c r="AQ195" s="851"/>
      <c r="AR195" s="851"/>
      <c r="AS195" s="851"/>
      <c r="AT195" s="851"/>
      <c r="AU195" s="851"/>
      <c r="AV195" s="851"/>
      <c r="AW195" s="851"/>
      <c r="AX195" s="851"/>
      <c r="AY195" s="851"/>
      <c r="AZ195" s="851"/>
      <c r="BA195" s="851"/>
      <c r="BB195" s="851"/>
      <c r="BC195" s="851"/>
      <c r="BD195" s="851"/>
      <c r="BE195" s="851"/>
      <c r="BF195" s="851"/>
      <c r="BG195" s="851"/>
      <c r="BH195" s="851"/>
      <c r="BI195" s="851"/>
      <c r="BJ195" s="851"/>
      <c r="BK195" s="851"/>
      <c r="BL195" s="851"/>
    </row>
    <row r="196" spans="1:64" s="854" customFormat="1">
      <c r="A196" s="851"/>
      <c r="B196" s="851"/>
      <c r="C196" s="852"/>
      <c r="D196" s="853"/>
      <c r="E196" s="852"/>
      <c r="F196" s="852"/>
      <c r="G196" s="851"/>
      <c r="H196" s="851"/>
      <c r="I196" s="851"/>
      <c r="J196" s="851"/>
      <c r="K196" s="851"/>
      <c r="L196" s="851"/>
      <c r="M196" s="851"/>
      <c r="N196" s="851"/>
      <c r="O196" s="851"/>
      <c r="P196" s="851"/>
      <c r="Q196" s="851"/>
      <c r="R196" s="851"/>
      <c r="S196" s="851"/>
      <c r="T196" s="851"/>
      <c r="U196" s="851"/>
      <c r="V196" s="851"/>
      <c r="W196" s="851"/>
      <c r="X196" s="851"/>
      <c r="Y196" s="851"/>
      <c r="Z196" s="851"/>
      <c r="AA196" s="851"/>
      <c r="AB196" s="851"/>
      <c r="AC196" s="851"/>
      <c r="AD196" s="851"/>
      <c r="AE196" s="851"/>
      <c r="AF196" s="851"/>
      <c r="AG196" s="851"/>
      <c r="AH196" s="851"/>
      <c r="AI196" s="851"/>
      <c r="AJ196" s="851"/>
      <c r="AK196" s="851"/>
      <c r="AL196" s="851"/>
      <c r="AM196" s="851"/>
      <c r="AN196" s="851"/>
      <c r="AO196" s="851"/>
      <c r="AP196" s="851"/>
      <c r="AQ196" s="851"/>
      <c r="AR196" s="851"/>
      <c r="AS196" s="851"/>
      <c r="AT196" s="851"/>
      <c r="AU196" s="851"/>
      <c r="AV196" s="851"/>
      <c r="AW196" s="851"/>
      <c r="AX196" s="851"/>
      <c r="AY196" s="851"/>
      <c r="AZ196" s="851"/>
      <c r="BA196" s="851"/>
      <c r="BB196" s="851"/>
      <c r="BC196" s="851"/>
      <c r="BD196" s="851"/>
      <c r="BE196" s="851"/>
      <c r="BF196" s="851"/>
      <c r="BG196" s="851"/>
      <c r="BH196" s="851"/>
      <c r="BI196" s="851"/>
      <c r="BJ196" s="851"/>
      <c r="BK196" s="851"/>
      <c r="BL196" s="851"/>
    </row>
    <row r="197" spans="1:64" s="854" customFormat="1">
      <c r="A197" s="851"/>
      <c r="B197" s="851"/>
      <c r="C197" s="852"/>
      <c r="D197" s="853"/>
      <c r="E197" s="852"/>
      <c r="F197" s="852"/>
      <c r="G197" s="851"/>
      <c r="H197" s="851"/>
      <c r="I197" s="851"/>
      <c r="J197" s="851"/>
      <c r="K197" s="851"/>
      <c r="L197" s="851"/>
      <c r="M197" s="851"/>
      <c r="N197" s="851"/>
      <c r="O197" s="851"/>
      <c r="P197" s="851"/>
      <c r="Q197" s="851"/>
      <c r="R197" s="851"/>
      <c r="S197" s="851"/>
      <c r="T197" s="851"/>
      <c r="U197" s="851"/>
      <c r="V197" s="851"/>
      <c r="W197" s="851"/>
      <c r="X197" s="851"/>
      <c r="Y197" s="851"/>
      <c r="Z197" s="851"/>
      <c r="AA197" s="851"/>
      <c r="AB197" s="851"/>
      <c r="AC197" s="851"/>
      <c r="AD197" s="851"/>
      <c r="AE197" s="851"/>
      <c r="AF197" s="851"/>
      <c r="AG197" s="851"/>
      <c r="AH197" s="851"/>
      <c r="AI197" s="851"/>
      <c r="AJ197" s="851"/>
      <c r="AK197" s="851"/>
      <c r="AL197" s="851"/>
      <c r="AM197" s="851"/>
      <c r="AN197" s="851"/>
      <c r="AO197" s="851"/>
      <c r="AP197" s="851"/>
      <c r="AQ197" s="851"/>
      <c r="AR197" s="851"/>
      <c r="AS197" s="851"/>
      <c r="AT197" s="851"/>
      <c r="AU197" s="851"/>
      <c r="AV197" s="851"/>
      <c r="AW197" s="851"/>
      <c r="AX197" s="851"/>
      <c r="AY197" s="851"/>
      <c r="AZ197" s="851"/>
      <c r="BA197" s="851"/>
      <c r="BB197" s="851"/>
      <c r="BC197" s="851"/>
      <c r="BD197" s="851"/>
      <c r="BE197" s="851"/>
      <c r="BF197" s="851"/>
      <c r="BG197" s="851"/>
      <c r="BH197" s="851"/>
      <c r="BI197" s="851"/>
      <c r="BJ197" s="851"/>
      <c r="BK197" s="851"/>
      <c r="BL197" s="851"/>
    </row>
    <row r="198" spans="1:64" s="854" customFormat="1">
      <c r="A198" s="851"/>
      <c r="B198" s="851"/>
      <c r="C198" s="852"/>
      <c r="D198" s="853"/>
      <c r="E198" s="852"/>
      <c r="F198" s="852"/>
      <c r="G198" s="851"/>
      <c r="H198" s="851"/>
      <c r="I198" s="851"/>
      <c r="J198" s="851"/>
      <c r="K198" s="851"/>
      <c r="L198" s="851"/>
      <c r="M198" s="851"/>
      <c r="N198" s="851"/>
      <c r="O198" s="851"/>
      <c r="P198" s="851"/>
      <c r="Q198" s="851"/>
      <c r="R198" s="851"/>
      <c r="S198" s="851"/>
      <c r="T198" s="851"/>
      <c r="U198" s="851"/>
      <c r="V198" s="851"/>
      <c r="W198" s="851"/>
      <c r="X198" s="851"/>
      <c r="Y198" s="851"/>
      <c r="Z198" s="851"/>
      <c r="AA198" s="851"/>
      <c r="AB198" s="851"/>
      <c r="AC198" s="851"/>
      <c r="AD198" s="851"/>
      <c r="AE198" s="851"/>
      <c r="AF198" s="851"/>
      <c r="AG198" s="851"/>
      <c r="AH198" s="851"/>
      <c r="AI198" s="851"/>
      <c r="AJ198" s="851"/>
      <c r="AK198" s="851"/>
      <c r="AL198" s="851"/>
      <c r="AM198" s="851"/>
      <c r="AN198" s="851"/>
      <c r="AO198" s="851"/>
      <c r="AP198" s="851"/>
      <c r="AQ198" s="851"/>
      <c r="AR198" s="851"/>
      <c r="AS198" s="851"/>
      <c r="AT198" s="851"/>
      <c r="AU198" s="851"/>
      <c r="AV198" s="851"/>
      <c r="AW198" s="851"/>
      <c r="AX198" s="851"/>
      <c r="AY198" s="851"/>
      <c r="AZ198" s="851"/>
      <c r="BA198" s="851"/>
      <c r="BB198" s="851"/>
      <c r="BC198" s="851"/>
      <c r="BD198" s="851"/>
      <c r="BE198" s="851"/>
      <c r="BF198" s="851"/>
      <c r="BG198" s="851"/>
      <c r="BH198" s="851"/>
      <c r="BI198" s="851"/>
      <c r="BJ198" s="851"/>
      <c r="BK198" s="851"/>
      <c r="BL198" s="851"/>
    </row>
    <row r="199" spans="1:64" s="854" customFormat="1">
      <c r="A199" s="851"/>
      <c r="B199" s="851"/>
      <c r="C199" s="852"/>
      <c r="D199" s="853"/>
      <c r="E199" s="852"/>
      <c r="F199" s="852"/>
      <c r="G199" s="851"/>
      <c r="H199" s="851"/>
      <c r="I199" s="851"/>
      <c r="J199" s="851"/>
      <c r="K199" s="851"/>
      <c r="L199" s="851"/>
      <c r="M199" s="851"/>
      <c r="N199" s="851"/>
      <c r="O199" s="851"/>
      <c r="P199" s="851"/>
      <c r="Q199" s="851"/>
      <c r="R199" s="851"/>
      <c r="S199" s="851"/>
      <c r="T199" s="851"/>
      <c r="U199" s="851"/>
      <c r="V199" s="851"/>
      <c r="W199" s="851"/>
      <c r="X199" s="851"/>
      <c r="Y199" s="851"/>
      <c r="Z199" s="851"/>
      <c r="AA199" s="851"/>
      <c r="AB199" s="851"/>
      <c r="AC199" s="851"/>
      <c r="AD199" s="851"/>
      <c r="AE199" s="851"/>
      <c r="AF199" s="851"/>
      <c r="AG199" s="851"/>
      <c r="AH199" s="851"/>
      <c r="AI199" s="851"/>
      <c r="AJ199" s="851"/>
      <c r="AK199" s="851"/>
      <c r="AL199" s="851"/>
      <c r="AM199" s="851"/>
      <c r="AN199" s="851"/>
      <c r="AO199" s="851"/>
      <c r="AP199" s="851"/>
      <c r="AQ199" s="851"/>
      <c r="AR199" s="851"/>
      <c r="AS199" s="851"/>
      <c r="AT199" s="851"/>
      <c r="AU199" s="851"/>
      <c r="AV199" s="851"/>
      <c r="AW199" s="851"/>
      <c r="AX199" s="851"/>
      <c r="AY199" s="851"/>
      <c r="AZ199" s="851"/>
      <c r="BA199" s="851"/>
      <c r="BB199" s="851"/>
      <c r="BC199" s="851"/>
      <c r="BD199" s="851"/>
      <c r="BE199" s="851"/>
      <c r="BF199" s="851"/>
      <c r="BG199" s="851"/>
      <c r="BH199" s="851"/>
      <c r="BI199" s="851"/>
      <c r="BJ199" s="851"/>
      <c r="BK199" s="851"/>
      <c r="BL199" s="851"/>
    </row>
    <row r="200" spans="1:64" s="854" customFormat="1">
      <c r="A200" s="851"/>
      <c r="B200" s="851"/>
      <c r="C200" s="852"/>
      <c r="D200" s="853"/>
      <c r="E200" s="852"/>
      <c r="F200" s="852"/>
      <c r="G200" s="851"/>
      <c r="H200" s="851"/>
      <c r="I200" s="851"/>
      <c r="J200" s="851"/>
      <c r="K200" s="851"/>
      <c r="L200" s="851"/>
      <c r="M200" s="851"/>
      <c r="N200" s="851"/>
      <c r="O200" s="851"/>
      <c r="P200" s="851"/>
      <c r="Q200" s="851"/>
      <c r="R200" s="851"/>
      <c r="S200" s="851"/>
      <c r="T200" s="851"/>
      <c r="U200" s="851"/>
      <c r="V200" s="851"/>
      <c r="W200" s="851"/>
      <c r="X200" s="851"/>
      <c r="Y200" s="851"/>
      <c r="Z200" s="851"/>
      <c r="AA200" s="851"/>
      <c r="AB200" s="851"/>
      <c r="AC200" s="851"/>
      <c r="AD200" s="851"/>
      <c r="AE200" s="851"/>
      <c r="AF200" s="851"/>
      <c r="AG200" s="851"/>
      <c r="AH200" s="851"/>
      <c r="AI200" s="851"/>
      <c r="AJ200" s="851"/>
      <c r="AK200" s="851"/>
      <c r="AL200" s="851"/>
      <c r="AM200" s="851"/>
      <c r="AN200" s="851"/>
      <c r="AO200" s="851"/>
      <c r="AP200" s="851"/>
      <c r="AQ200" s="851"/>
      <c r="AR200" s="851"/>
      <c r="AS200" s="851"/>
      <c r="AT200" s="851"/>
      <c r="AU200" s="851"/>
      <c r="AV200" s="851"/>
      <c r="AW200" s="851"/>
      <c r="AX200" s="851"/>
      <c r="AY200" s="851"/>
      <c r="AZ200" s="851"/>
      <c r="BA200" s="851"/>
      <c r="BB200" s="851"/>
      <c r="BC200" s="851"/>
      <c r="BD200" s="851"/>
      <c r="BE200" s="851"/>
      <c r="BF200" s="851"/>
      <c r="BG200" s="851"/>
      <c r="BH200" s="851"/>
      <c r="BI200" s="851"/>
      <c r="BJ200" s="851"/>
      <c r="BK200" s="851"/>
      <c r="BL200" s="851"/>
    </row>
    <row r="201" spans="1:64" s="854" customFormat="1">
      <c r="A201" s="851"/>
      <c r="B201" s="851"/>
      <c r="C201" s="852"/>
      <c r="D201" s="853"/>
      <c r="E201" s="852"/>
      <c r="F201" s="852"/>
      <c r="G201" s="851"/>
      <c r="H201" s="851"/>
      <c r="I201" s="851"/>
      <c r="J201" s="851"/>
      <c r="K201" s="851"/>
      <c r="L201" s="851"/>
      <c r="M201" s="851"/>
      <c r="N201" s="851"/>
      <c r="O201" s="851"/>
      <c r="P201" s="851"/>
      <c r="Q201" s="851"/>
      <c r="R201" s="851"/>
      <c r="S201" s="851"/>
      <c r="T201" s="851"/>
      <c r="U201" s="851"/>
      <c r="V201" s="851"/>
      <c r="W201" s="851"/>
      <c r="X201" s="851"/>
      <c r="Y201" s="851"/>
      <c r="Z201" s="851"/>
      <c r="AA201" s="851"/>
      <c r="AB201" s="851"/>
      <c r="AC201" s="851"/>
      <c r="AD201" s="851"/>
      <c r="AE201" s="851"/>
      <c r="AF201" s="851"/>
      <c r="AG201" s="851"/>
      <c r="AH201" s="851"/>
      <c r="AI201" s="851"/>
      <c r="AJ201" s="851"/>
      <c r="AK201" s="851"/>
      <c r="AL201" s="851"/>
      <c r="AM201" s="851"/>
      <c r="AN201" s="851"/>
      <c r="AO201" s="851"/>
      <c r="AP201" s="851"/>
      <c r="AQ201" s="851"/>
      <c r="AR201" s="851"/>
      <c r="AS201" s="851"/>
      <c r="AT201" s="851"/>
      <c r="AU201" s="851"/>
      <c r="AV201" s="851"/>
      <c r="AW201" s="851"/>
      <c r="AX201" s="851"/>
      <c r="AY201" s="851"/>
      <c r="AZ201" s="851"/>
      <c r="BA201" s="851"/>
      <c r="BB201" s="851"/>
      <c r="BC201" s="851"/>
      <c r="BD201" s="851"/>
      <c r="BE201" s="851"/>
      <c r="BF201" s="851"/>
      <c r="BG201" s="851"/>
      <c r="BH201" s="851"/>
      <c r="BI201" s="851"/>
      <c r="BJ201" s="851"/>
      <c r="BK201" s="851"/>
      <c r="BL201" s="851"/>
    </row>
    <row r="202" spans="1:64" s="854" customFormat="1">
      <c r="A202" s="851"/>
      <c r="B202" s="851"/>
      <c r="C202" s="852"/>
      <c r="D202" s="853"/>
      <c r="E202" s="852"/>
      <c r="F202" s="852"/>
      <c r="G202" s="851"/>
      <c r="H202" s="851"/>
      <c r="I202" s="851"/>
      <c r="J202" s="851"/>
      <c r="K202" s="851"/>
      <c r="L202" s="851"/>
      <c r="M202" s="851"/>
      <c r="N202" s="851"/>
      <c r="O202" s="851"/>
      <c r="P202" s="851"/>
      <c r="Q202" s="851"/>
      <c r="R202" s="851"/>
      <c r="S202" s="851"/>
      <c r="T202" s="851"/>
      <c r="U202" s="851"/>
      <c r="V202" s="851"/>
      <c r="W202" s="851"/>
      <c r="X202" s="851"/>
      <c r="Y202" s="851"/>
      <c r="Z202" s="851"/>
      <c r="AA202" s="851"/>
      <c r="AB202" s="851"/>
      <c r="AC202" s="851"/>
      <c r="AD202" s="851"/>
      <c r="AE202" s="851"/>
      <c r="AF202" s="851"/>
      <c r="AG202" s="851"/>
      <c r="AH202" s="851"/>
      <c r="AI202" s="851"/>
      <c r="AJ202" s="851"/>
      <c r="AK202" s="851"/>
      <c r="AL202" s="851"/>
      <c r="AM202" s="851"/>
      <c r="AN202" s="851"/>
      <c r="AO202" s="851"/>
      <c r="AP202" s="851"/>
      <c r="AQ202" s="851"/>
      <c r="AR202" s="851"/>
      <c r="AS202" s="851"/>
      <c r="AT202" s="851"/>
      <c r="AU202" s="851"/>
      <c r="AV202" s="851"/>
      <c r="AW202" s="851"/>
      <c r="AX202" s="851"/>
      <c r="AY202" s="851"/>
      <c r="AZ202" s="851"/>
      <c r="BA202" s="851"/>
      <c r="BB202" s="851"/>
      <c r="BC202" s="851"/>
      <c r="BD202" s="851"/>
      <c r="BE202" s="851"/>
      <c r="BF202" s="851"/>
      <c r="BG202" s="851"/>
      <c r="BH202" s="851"/>
      <c r="BI202" s="851"/>
      <c r="BJ202" s="851"/>
      <c r="BK202" s="851"/>
      <c r="BL202" s="851"/>
    </row>
    <row r="203" spans="1:64" s="854" customFormat="1">
      <c r="A203" s="851"/>
      <c r="B203" s="851"/>
      <c r="C203" s="852"/>
      <c r="D203" s="853"/>
      <c r="E203" s="852"/>
      <c r="F203" s="852"/>
      <c r="G203" s="851"/>
      <c r="H203" s="851"/>
      <c r="I203" s="851"/>
      <c r="J203" s="851"/>
      <c r="K203" s="851"/>
      <c r="L203" s="851"/>
      <c r="M203" s="851"/>
      <c r="N203" s="851"/>
      <c r="O203" s="851"/>
      <c r="P203" s="851"/>
      <c r="Q203" s="851"/>
      <c r="R203" s="851"/>
      <c r="S203" s="851"/>
      <c r="T203" s="851"/>
      <c r="U203" s="851"/>
      <c r="V203" s="851"/>
      <c r="W203" s="851"/>
      <c r="X203" s="851"/>
      <c r="Y203" s="851"/>
      <c r="Z203" s="851"/>
      <c r="AA203" s="851"/>
      <c r="AB203" s="851"/>
      <c r="AC203" s="851"/>
      <c r="AD203" s="851"/>
      <c r="AE203" s="851"/>
      <c r="AF203" s="851"/>
      <c r="AG203" s="851"/>
      <c r="AH203" s="851"/>
      <c r="AI203" s="851"/>
      <c r="AJ203" s="851"/>
      <c r="AK203" s="851"/>
      <c r="AL203" s="851"/>
      <c r="AM203" s="851"/>
      <c r="AN203" s="851"/>
      <c r="AO203" s="851"/>
      <c r="AP203" s="851"/>
      <c r="AQ203" s="851"/>
      <c r="AR203" s="851"/>
      <c r="AS203" s="851"/>
      <c r="AT203" s="851"/>
      <c r="AU203" s="851"/>
      <c r="AV203" s="851"/>
      <c r="AW203" s="851"/>
      <c r="AX203" s="851"/>
      <c r="AY203" s="851"/>
      <c r="AZ203" s="851"/>
      <c r="BA203" s="851"/>
      <c r="BB203" s="851"/>
      <c r="BC203" s="851"/>
      <c r="BD203" s="851"/>
      <c r="BE203" s="851"/>
      <c r="BF203" s="851"/>
      <c r="BG203" s="851"/>
      <c r="BH203" s="851"/>
      <c r="BI203" s="851"/>
      <c r="BJ203" s="851"/>
      <c r="BK203" s="851"/>
      <c r="BL203" s="851"/>
    </row>
    <row r="204" spans="1:64" s="854" customFormat="1">
      <c r="A204" s="851"/>
      <c r="B204" s="851"/>
      <c r="C204" s="852"/>
      <c r="D204" s="853"/>
      <c r="E204" s="852"/>
      <c r="F204" s="852"/>
      <c r="G204" s="851"/>
      <c r="H204" s="851"/>
      <c r="I204" s="851"/>
      <c r="J204" s="851"/>
      <c r="K204" s="851"/>
      <c r="L204" s="851"/>
      <c r="M204" s="851"/>
      <c r="N204" s="851"/>
      <c r="O204" s="851"/>
      <c r="P204" s="851"/>
      <c r="Q204" s="851"/>
      <c r="R204" s="851"/>
      <c r="S204" s="851"/>
      <c r="T204" s="851"/>
      <c r="U204" s="851"/>
      <c r="V204" s="851"/>
      <c r="W204" s="851"/>
      <c r="X204" s="851"/>
      <c r="Y204" s="851"/>
      <c r="Z204" s="851"/>
      <c r="AA204" s="851"/>
      <c r="AB204" s="851"/>
      <c r="AC204" s="851"/>
      <c r="AD204" s="851"/>
      <c r="AE204" s="851"/>
      <c r="AF204" s="851"/>
      <c r="AG204" s="851"/>
      <c r="AH204" s="851"/>
      <c r="AI204" s="851"/>
      <c r="AJ204" s="851"/>
      <c r="AK204" s="851"/>
      <c r="AL204" s="851"/>
      <c r="AM204" s="851"/>
      <c r="AN204" s="851"/>
      <c r="AO204" s="851"/>
      <c r="AP204" s="851"/>
      <c r="AQ204" s="851"/>
      <c r="AR204" s="851"/>
      <c r="AS204" s="851"/>
      <c r="AT204" s="851"/>
      <c r="AU204" s="851"/>
      <c r="AV204" s="851"/>
      <c r="AW204" s="851"/>
      <c r="AX204" s="851"/>
      <c r="AY204" s="851"/>
      <c r="AZ204" s="851"/>
      <c r="BA204" s="851"/>
      <c r="BB204" s="851"/>
      <c r="BC204" s="851"/>
      <c r="BD204" s="851"/>
      <c r="BE204" s="851"/>
      <c r="BF204" s="851"/>
      <c r="BG204" s="851"/>
      <c r="BH204" s="851"/>
      <c r="BI204" s="851"/>
      <c r="BJ204" s="851"/>
      <c r="BK204" s="851"/>
      <c r="BL204" s="851"/>
    </row>
    <row r="205" spans="1:64" s="854" customFormat="1">
      <c r="A205" s="851"/>
      <c r="B205" s="851"/>
      <c r="C205" s="852"/>
      <c r="D205" s="853"/>
      <c r="E205" s="852"/>
      <c r="F205" s="852"/>
      <c r="G205" s="851"/>
      <c r="H205" s="851"/>
      <c r="I205" s="851"/>
      <c r="J205" s="851"/>
      <c r="K205" s="851"/>
      <c r="L205" s="851"/>
      <c r="M205" s="851"/>
      <c r="N205" s="851"/>
      <c r="O205" s="851"/>
      <c r="P205" s="851"/>
      <c r="Q205" s="851"/>
      <c r="R205" s="851"/>
      <c r="S205" s="851"/>
      <c r="T205" s="851"/>
      <c r="U205" s="851"/>
      <c r="V205" s="851"/>
      <c r="W205" s="851"/>
      <c r="X205" s="851"/>
      <c r="Y205" s="851"/>
      <c r="Z205" s="851"/>
      <c r="AA205" s="851"/>
      <c r="AB205" s="851"/>
      <c r="AC205" s="851"/>
      <c r="AD205" s="851"/>
      <c r="AE205" s="851"/>
      <c r="AF205" s="851"/>
      <c r="AG205" s="851"/>
      <c r="AH205" s="851"/>
      <c r="AI205" s="851"/>
      <c r="AJ205" s="851"/>
      <c r="AK205" s="851"/>
      <c r="AL205" s="851"/>
      <c r="AM205" s="851"/>
      <c r="AN205" s="851"/>
      <c r="AO205" s="851"/>
      <c r="AP205" s="851"/>
      <c r="AQ205" s="851"/>
      <c r="AR205" s="851"/>
      <c r="AS205" s="851"/>
      <c r="AT205" s="851"/>
      <c r="AU205" s="851"/>
      <c r="AV205" s="851"/>
      <c r="AW205" s="851"/>
      <c r="AX205" s="851"/>
      <c r="AY205" s="851"/>
      <c r="AZ205" s="851"/>
      <c r="BA205" s="851"/>
      <c r="BB205" s="851"/>
      <c r="BC205" s="851"/>
      <c r="BD205" s="851"/>
      <c r="BE205" s="851"/>
      <c r="BF205" s="851"/>
      <c r="BG205" s="851"/>
      <c r="BH205" s="851"/>
      <c r="BI205" s="851"/>
      <c r="BJ205" s="851"/>
      <c r="BK205" s="851"/>
      <c r="BL205" s="851"/>
    </row>
    <row r="206" spans="1:64" s="854" customFormat="1">
      <c r="A206" s="851"/>
      <c r="B206" s="851"/>
      <c r="C206" s="852"/>
      <c r="D206" s="853"/>
      <c r="E206" s="852"/>
      <c r="F206" s="852"/>
      <c r="G206" s="851"/>
      <c r="H206" s="851"/>
      <c r="I206" s="851"/>
      <c r="J206" s="851"/>
      <c r="K206" s="851"/>
      <c r="L206" s="851"/>
      <c r="M206" s="851"/>
      <c r="N206" s="851"/>
      <c r="O206" s="851"/>
      <c r="P206" s="851"/>
      <c r="Q206" s="851"/>
      <c r="R206" s="851"/>
      <c r="S206" s="851"/>
      <c r="T206" s="851"/>
      <c r="U206" s="851"/>
      <c r="V206" s="851"/>
      <c r="W206" s="851"/>
      <c r="X206" s="851"/>
      <c r="Y206" s="851"/>
      <c r="Z206" s="851"/>
      <c r="AA206" s="851"/>
      <c r="AB206" s="851"/>
      <c r="AC206" s="851"/>
      <c r="AD206" s="851"/>
      <c r="AE206" s="851"/>
      <c r="AF206" s="851"/>
      <c r="AG206" s="851"/>
      <c r="AH206" s="851"/>
      <c r="AI206" s="851"/>
      <c r="AJ206" s="851"/>
      <c r="AK206" s="851"/>
      <c r="AL206" s="851"/>
      <c r="AM206" s="851"/>
      <c r="AN206" s="851"/>
      <c r="AO206" s="851"/>
      <c r="AP206" s="851"/>
      <c r="AQ206" s="851"/>
      <c r="AR206" s="851"/>
      <c r="AS206" s="851"/>
      <c r="AT206" s="851"/>
      <c r="AU206" s="851"/>
      <c r="AV206" s="851"/>
      <c r="AW206" s="851"/>
      <c r="AX206" s="851"/>
      <c r="AY206" s="851"/>
      <c r="AZ206" s="851"/>
      <c r="BA206" s="851"/>
      <c r="BB206" s="851"/>
      <c r="BC206" s="851"/>
      <c r="BD206" s="851"/>
      <c r="BE206" s="851"/>
      <c r="BF206" s="851"/>
      <c r="BG206" s="851"/>
      <c r="BH206" s="851"/>
      <c r="BI206" s="851"/>
      <c r="BJ206" s="851"/>
      <c r="BK206" s="851"/>
      <c r="BL206" s="851"/>
    </row>
    <row r="207" spans="1:64" s="854" customFormat="1">
      <c r="A207" s="851"/>
      <c r="B207" s="851"/>
      <c r="C207" s="852"/>
      <c r="D207" s="853"/>
      <c r="E207" s="852"/>
      <c r="F207" s="852"/>
      <c r="G207" s="851"/>
      <c r="H207" s="851"/>
      <c r="I207" s="851"/>
      <c r="J207" s="851"/>
      <c r="K207" s="851"/>
      <c r="L207" s="851"/>
      <c r="M207" s="851"/>
      <c r="N207" s="851"/>
      <c r="O207" s="851"/>
      <c r="P207" s="851"/>
      <c r="Q207" s="851"/>
      <c r="R207" s="851"/>
      <c r="S207" s="851"/>
      <c r="T207" s="851"/>
      <c r="U207" s="851"/>
      <c r="V207" s="851"/>
      <c r="W207" s="851"/>
      <c r="X207" s="851"/>
      <c r="Y207" s="851"/>
      <c r="Z207" s="851"/>
      <c r="AA207" s="851"/>
      <c r="AB207" s="851"/>
      <c r="AC207" s="851"/>
      <c r="AD207" s="851"/>
      <c r="AE207" s="851"/>
      <c r="AF207" s="851"/>
      <c r="AG207" s="851"/>
      <c r="AH207" s="851"/>
      <c r="AI207" s="851"/>
      <c r="AJ207" s="851"/>
      <c r="AK207" s="851"/>
      <c r="AL207" s="851"/>
      <c r="AM207" s="851"/>
      <c r="AN207" s="851"/>
      <c r="AO207" s="851"/>
      <c r="AP207" s="851"/>
      <c r="AQ207" s="851"/>
      <c r="AR207" s="851"/>
      <c r="AS207" s="851"/>
      <c r="AT207" s="851"/>
      <c r="AU207" s="851"/>
      <c r="AV207" s="851"/>
      <c r="AW207" s="851"/>
      <c r="AX207" s="851"/>
      <c r="AY207" s="851"/>
      <c r="AZ207" s="851"/>
      <c r="BA207" s="851"/>
      <c r="BB207" s="851"/>
      <c r="BC207" s="851"/>
      <c r="BD207" s="851"/>
      <c r="BE207" s="851"/>
      <c r="BF207" s="851"/>
      <c r="BG207" s="851"/>
      <c r="BH207" s="851"/>
      <c r="BI207" s="851"/>
      <c r="BJ207" s="851"/>
      <c r="BK207" s="851"/>
      <c r="BL207" s="851"/>
    </row>
    <row r="208" spans="1:64" s="854" customFormat="1">
      <c r="A208" s="851"/>
      <c r="B208" s="851"/>
      <c r="C208" s="852"/>
      <c r="D208" s="853"/>
      <c r="E208" s="852"/>
      <c r="F208" s="852"/>
      <c r="G208" s="851"/>
      <c r="H208" s="851"/>
      <c r="I208" s="851"/>
      <c r="J208" s="851"/>
      <c r="K208" s="851"/>
      <c r="L208" s="851"/>
      <c r="M208" s="851"/>
      <c r="N208" s="851"/>
      <c r="O208" s="851"/>
      <c r="P208" s="851"/>
      <c r="Q208" s="851"/>
      <c r="R208" s="851"/>
      <c r="S208" s="851"/>
      <c r="T208" s="851"/>
      <c r="U208" s="851"/>
      <c r="V208" s="851"/>
      <c r="W208" s="851"/>
      <c r="X208" s="851"/>
      <c r="Y208" s="851"/>
      <c r="Z208" s="851"/>
      <c r="AA208" s="851"/>
      <c r="AB208" s="851"/>
      <c r="AC208" s="851"/>
      <c r="AD208" s="851"/>
      <c r="AE208" s="851"/>
      <c r="AF208" s="851"/>
      <c r="AG208" s="851"/>
      <c r="AH208" s="851"/>
      <c r="AI208" s="851"/>
      <c r="AJ208" s="851"/>
      <c r="AK208" s="851"/>
      <c r="AL208" s="851"/>
      <c r="AM208" s="851"/>
      <c r="AN208" s="851"/>
      <c r="AO208" s="851"/>
      <c r="AP208" s="851"/>
      <c r="AQ208" s="851"/>
      <c r="AR208" s="851"/>
      <c r="AS208" s="851"/>
      <c r="AT208" s="851"/>
      <c r="AU208" s="851"/>
      <c r="AV208" s="851"/>
      <c r="AW208" s="851"/>
      <c r="AX208" s="851"/>
      <c r="AY208" s="851"/>
      <c r="AZ208" s="851"/>
      <c r="BA208" s="851"/>
      <c r="BB208" s="851"/>
      <c r="BC208" s="851"/>
      <c r="BD208" s="851"/>
      <c r="BE208" s="851"/>
      <c r="BF208" s="851"/>
      <c r="BG208" s="851"/>
      <c r="BH208" s="851"/>
      <c r="BI208" s="851"/>
      <c r="BJ208" s="851"/>
      <c r="BK208" s="851"/>
      <c r="BL208" s="851"/>
    </row>
    <row r="209" spans="1:64" s="854" customFormat="1">
      <c r="A209" s="851"/>
      <c r="B209" s="851"/>
      <c r="C209" s="852"/>
      <c r="D209" s="853"/>
      <c r="E209" s="852"/>
      <c r="F209" s="852"/>
      <c r="G209" s="851"/>
      <c r="H209" s="851"/>
      <c r="I209" s="851"/>
      <c r="J209" s="851"/>
      <c r="K209" s="851"/>
      <c r="L209" s="851"/>
      <c r="M209" s="851"/>
      <c r="N209" s="851"/>
      <c r="O209" s="851"/>
      <c r="P209" s="851"/>
      <c r="Q209" s="851"/>
      <c r="R209" s="851"/>
      <c r="S209" s="851"/>
      <c r="T209" s="851"/>
      <c r="U209" s="851"/>
      <c r="V209" s="851"/>
      <c r="W209" s="851"/>
      <c r="X209" s="851"/>
      <c r="Y209" s="851"/>
      <c r="Z209" s="851"/>
      <c r="AA209" s="851"/>
      <c r="AB209" s="851"/>
      <c r="AC209" s="851"/>
      <c r="AD209" s="851"/>
      <c r="AE209" s="851"/>
      <c r="AF209" s="851"/>
      <c r="AG209" s="851"/>
      <c r="AH209" s="851"/>
      <c r="AI209" s="851"/>
      <c r="AJ209" s="851"/>
      <c r="AK209" s="851"/>
      <c r="AL209" s="851"/>
      <c r="AM209" s="851"/>
      <c r="AN209" s="851"/>
      <c r="AO209" s="851"/>
      <c r="AP209" s="851"/>
      <c r="AQ209" s="851"/>
      <c r="AR209" s="851"/>
      <c r="AS209" s="851"/>
      <c r="AT209" s="851"/>
      <c r="AU209" s="851"/>
      <c r="AV209" s="851"/>
      <c r="AW209" s="851"/>
      <c r="AX209" s="851"/>
      <c r="AY209" s="851"/>
      <c r="AZ209" s="851"/>
      <c r="BA209" s="851"/>
      <c r="BB209" s="851"/>
      <c r="BC209" s="851"/>
      <c r="BD209" s="851"/>
      <c r="BE209" s="851"/>
      <c r="BF209" s="851"/>
      <c r="BG209" s="851"/>
      <c r="BH209" s="851"/>
      <c r="BI209" s="851"/>
      <c r="BJ209" s="851"/>
      <c r="BK209" s="851"/>
      <c r="BL209" s="851"/>
    </row>
    <row r="210" spans="1:64" s="854" customFormat="1">
      <c r="A210" s="851"/>
      <c r="B210" s="851"/>
      <c r="C210" s="852"/>
      <c r="D210" s="853"/>
      <c r="E210" s="852"/>
      <c r="F210" s="852"/>
      <c r="G210" s="851"/>
      <c r="H210" s="851"/>
      <c r="I210" s="851"/>
      <c r="J210" s="851"/>
      <c r="K210" s="851"/>
      <c r="L210" s="851"/>
      <c r="M210" s="851"/>
      <c r="N210" s="851"/>
      <c r="O210" s="851"/>
      <c r="P210" s="851"/>
      <c r="Q210" s="851"/>
      <c r="R210" s="851"/>
      <c r="S210" s="851"/>
      <c r="T210" s="851"/>
      <c r="U210" s="851"/>
      <c r="V210" s="851"/>
      <c r="W210" s="851"/>
      <c r="X210" s="851"/>
      <c r="Y210" s="851"/>
      <c r="Z210" s="851"/>
      <c r="AA210" s="851"/>
      <c r="AB210" s="851"/>
      <c r="AC210" s="851"/>
      <c r="AD210" s="851"/>
      <c r="AE210" s="851"/>
      <c r="AF210" s="851"/>
      <c r="AG210" s="851"/>
      <c r="AH210" s="851"/>
      <c r="AI210" s="851"/>
      <c r="AJ210" s="851"/>
      <c r="AK210" s="851"/>
      <c r="AL210" s="851"/>
      <c r="AM210" s="851"/>
      <c r="AN210" s="851"/>
      <c r="AO210" s="851"/>
      <c r="AP210" s="851"/>
      <c r="AQ210" s="851"/>
      <c r="AR210" s="851"/>
      <c r="AS210" s="851"/>
      <c r="AT210" s="851"/>
      <c r="AU210" s="851"/>
      <c r="AV210" s="851"/>
      <c r="AW210" s="851"/>
      <c r="AX210" s="851"/>
      <c r="AY210" s="851"/>
      <c r="AZ210" s="851"/>
      <c r="BA210" s="851"/>
      <c r="BB210" s="851"/>
      <c r="BC210" s="851"/>
      <c r="BD210" s="851"/>
      <c r="BE210" s="851"/>
      <c r="BF210" s="851"/>
      <c r="BG210" s="851"/>
      <c r="BH210" s="851"/>
      <c r="BI210" s="851"/>
      <c r="BJ210" s="851"/>
      <c r="BK210" s="851"/>
      <c r="BL210" s="851"/>
    </row>
    <row r="211" spans="1:64" s="854" customFormat="1">
      <c r="A211" s="851"/>
      <c r="B211" s="851"/>
      <c r="C211" s="852"/>
      <c r="D211" s="853"/>
      <c r="E211" s="852"/>
      <c r="F211" s="852"/>
      <c r="G211" s="851"/>
      <c r="H211" s="851"/>
      <c r="I211" s="851"/>
      <c r="J211" s="851"/>
      <c r="K211" s="851"/>
      <c r="L211" s="851"/>
      <c r="M211" s="851"/>
      <c r="N211" s="851"/>
      <c r="O211" s="851"/>
      <c r="P211" s="851"/>
      <c r="Q211" s="851"/>
      <c r="R211" s="851"/>
      <c r="S211" s="851"/>
      <c r="T211" s="851"/>
      <c r="U211" s="851"/>
      <c r="V211" s="851"/>
      <c r="W211" s="851"/>
      <c r="X211" s="851"/>
      <c r="Y211" s="851"/>
      <c r="Z211" s="851"/>
      <c r="AA211" s="851"/>
      <c r="AB211" s="851"/>
      <c r="AC211" s="851"/>
      <c r="AD211" s="851"/>
      <c r="AE211" s="851"/>
      <c r="AF211" s="851"/>
      <c r="AG211" s="851"/>
      <c r="AH211" s="851"/>
      <c r="AI211" s="851"/>
      <c r="AJ211" s="851"/>
      <c r="AK211" s="851"/>
      <c r="AL211" s="851"/>
      <c r="AM211" s="851"/>
      <c r="AN211" s="851"/>
      <c r="AO211" s="851"/>
      <c r="AP211" s="851"/>
      <c r="AQ211" s="851"/>
      <c r="AR211" s="851"/>
      <c r="AS211" s="851"/>
      <c r="AT211" s="851"/>
      <c r="AU211" s="851"/>
      <c r="AV211" s="851"/>
      <c r="AW211" s="851"/>
      <c r="AX211" s="851"/>
      <c r="AY211" s="851"/>
      <c r="AZ211" s="851"/>
      <c r="BA211" s="851"/>
      <c r="BB211" s="851"/>
      <c r="BC211" s="851"/>
      <c r="BD211" s="851"/>
      <c r="BE211" s="851"/>
      <c r="BF211" s="851"/>
      <c r="BG211" s="851"/>
      <c r="BH211" s="851"/>
      <c r="BI211" s="851"/>
      <c r="BJ211" s="851"/>
      <c r="BK211" s="851"/>
      <c r="BL211" s="851"/>
    </row>
    <row r="212" spans="1:64" s="854" customFormat="1">
      <c r="A212" s="851"/>
      <c r="B212" s="851"/>
      <c r="C212" s="852"/>
      <c r="D212" s="853"/>
      <c r="E212" s="852"/>
      <c r="F212" s="852"/>
      <c r="G212" s="851"/>
      <c r="H212" s="851"/>
      <c r="I212" s="851"/>
      <c r="J212" s="851"/>
      <c r="K212" s="851"/>
      <c r="L212" s="851"/>
      <c r="M212" s="851"/>
      <c r="N212" s="851"/>
      <c r="O212" s="851"/>
      <c r="P212" s="851"/>
      <c r="Q212" s="851"/>
      <c r="R212" s="851"/>
      <c r="S212" s="851"/>
      <c r="T212" s="851"/>
      <c r="U212" s="851"/>
      <c r="V212" s="851"/>
      <c r="W212" s="851"/>
      <c r="X212" s="851"/>
      <c r="Y212" s="851"/>
      <c r="Z212" s="851"/>
      <c r="AA212" s="851"/>
      <c r="AB212" s="851"/>
      <c r="AC212" s="851"/>
      <c r="AD212" s="851"/>
      <c r="AE212" s="851"/>
      <c r="AF212" s="851"/>
      <c r="AG212" s="851"/>
      <c r="AH212" s="851"/>
      <c r="AI212" s="851"/>
      <c r="AJ212" s="851"/>
      <c r="AK212" s="851"/>
      <c r="AL212" s="851"/>
      <c r="AM212" s="851"/>
      <c r="AN212" s="851"/>
      <c r="AO212" s="851"/>
      <c r="AP212" s="851"/>
      <c r="AQ212" s="851"/>
      <c r="AR212" s="851"/>
      <c r="AS212" s="851"/>
      <c r="AT212" s="851"/>
      <c r="AU212" s="851"/>
      <c r="AV212" s="851"/>
      <c r="AW212" s="851"/>
      <c r="AX212" s="851"/>
      <c r="AY212" s="851"/>
      <c r="AZ212" s="851"/>
      <c r="BA212" s="851"/>
      <c r="BB212" s="851"/>
      <c r="BC212" s="851"/>
      <c r="BD212" s="851"/>
      <c r="BE212" s="851"/>
      <c r="BF212" s="851"/>
      <c r="BG212" s="851"/>
      <c r="BH212" s="851"/>
      <c r="BI212" s="851"/>
      <c r="BJ212" s="851"/>
      <c r="BK212" s="851"/>
      <c r="BL212" s="851"/>
    </row>
    <row r="213" spans="1:64" s="854" customFormat="1">
      <c r="A213" s="851"/>
      <c r="B213" s="851"/>
      <c r="C213" s="852"/>
      <c r="D213" s="853"/>
      <c r="E213" s="852"/>
      <c r="F213" s="852"/>
      <c r="G213" s="851"/>
      <c r="H213" s="851"/>
      <c r="I213" s="851"/>
      <c r="J213" s="851"/>
      <c r="K213" s="851"/>
      <c r="L213" s="851"/>
      <c r="M213" s="851"/>
      <c r="N213" s="851"/>
      <c r="O213" s="851"/>
      <c r="P213" s="851"/>
      <c r="Q213" s="851"/>
      <c r="R213" s="851"/>
      <c r="S213" s="851"/>
      <c r="T213" s="851"/>
      <c r="U213" s="851"/>
      <c r="V213" s="851"/>
      <c r="W213" s="851"/>
      <c r="X213" s="851"/>
      <c r="Y213" s="851"/>
      <c r="Z213" s="851"/>
      <c r="AA213" s="851"/>
      <c r="AB213" s="851"/>
      <c r="AC213" s="851"/>
      <c r="AD213" s="851"/>
      <c r="AE213" s="851"/>
      <c r="AF213" s="851"/>
      <c r="AG213" s="851"/>
      <c r="AH213" s="851"/>
      <c r="AI213" s="851"/>
      <c r="AJ213" s="851"/>
      <c r="AK213" s="851"/>
      <c r="AL213" s="851"/>
      <c r="AM213" s="851"/>
      <c r="AN213" s="851"/>
      <c r="AO213" s="851"/>
      <c r="AP213" s="851"/>
      <c r="AQ213" s="851"/>
      <c r="AR213" s="851"/>
      <c r="AS213" s="851"/>
      <c r="AT213" s="851"/>
      <c r="AU213" s="851"/>
      <c r="AV213" s="851"/>
      <c r="AW213" s="851"/>
      <c r="AX213" s="851"/>
      <c r="AY213" s="851"/>
      <c r="AZ213" s="851"/>
      <c r="BA213" s="851"/>
      <c r="BB213" s="851"/>
      <c r="BC213" s="851"/>
      <c r="BD213" s="851"/>
      <c r="BE213" s="851"/>
      <c r="BF213" s="851"/>
      <c r="BG213" s="851"/>
      <c r="BH213" s="851"/>
      <c r="BI213" s="851"/>
      <c r="BJ213" s="851"/>
      <c r="BK213" s="851"/>
      <c r="BL213" s="851"/>
    </row>
    <row r="214" spans="1:64" s="854" customFormat="1">
      <c r="A214" s="851"/>
      <c r="B214" s="851"/>
      <c r="C214" s="852"/>
      <c r="D214" s="853"/>
      <c r="E214" s="852"/>
      <c r="F214" s="852"/>
      <c r="G214" s="851"/>
      <c r="H214" s="851"/>
      <c r="I214" s="851"/>
      <c r="J214" s="851"/>
      <c r="K214" s="851"/>
      <c r="L214" s="851"/>
      <c r="M214" s="851"/>
      <c r="N214" s="851"/>
      <c r="O214" s="851"/>
      <c r="P214" s="851"/>
      <c r="Q214" s="851"/>
      <c r="R214" s="851"/>
      <c r="S214" s="851"/>
      <c r="T214" s="851"/>
      <c r="U214" s="851"/>
      <c r="V214" s="851"/>
      <c r="W214" s="851"/>
      <c r="X214" s="851"/>
      <c r="Y214" s="851"/>
      <c r="Z214" s="851"/>
      <c r="AA214" s="851"/>
      <c r="AB214" s="851"/>
      <c r="AC214" s="851"/>
      <c r="AD214" s="851"/>
      <c r="AE214" s="851"/>
      <c r="AF214" s="851"/>
      <c r="AG214" s="851"/>
      <c r="AH214" s="851"/>
      <c r="AI214" s="851"/>
      <c r="AJ214" s="851"/>
      <c r="AK214" s="851"/>
      <c r="AL214" s="851"/>
      <c r="AM214" s="851"/>
      <c r="AN214" s="851"/>
      <c r="AO214" s="851"/>
      <c r="AP214" s="851"/>
      <c r="AQ214" s="851"/>
      <c r="AR214" s="851"/>
      <c r="AS214" s="851"/>
      <c r="AT214" s="851"/>
      <c r="AU214" s="851"/>
      <c r="AV214" s="851"/>
      <c r="AW214" s="851"/>
      <c r="AX214" s="851"/>
      <c r="AY214" s="851"/>
      <c r="AZ214" s="851"/>
      <c r="BA214" s="851"/>
      <c r="BB214" s="851"/>
      <c r="BC214" s="851"/>
      <c r="BD214" s="851"/>
      <c r="BE214" s="851"/>
      <c r="BF214" s="851"/>
      <c r="BG214" s="851"/>
      <c r="BH214" s="851"/>
      <c r="BI214" s="851"/>
      <c r="BJ214" s="851"/>
      <c r="BK214" s="851"/>
      <c r="BL214" s="851"/>
    </row>
    <row r="215" spans="1:64" s="854" customFormat="1">
      <c r="A215" s="851"/>
      <c r="B215" s="851"/>
      <c r="C215" s="852"/>
      <c r="D215" s="853"/>
      <c r="E215" s="852"/>
      <c r="F215" s="852"/>
      <c r="G215" s="851"/>
      <c r="H215" s="851"/>
      <c r="I215" s="851"/>
      <c r="J215" s="851"/>
      <c r="K215" s="851"/>
      <c r="L215" s="851"/>
      <c r="M215" s="851"/>
      <c r="N215" s="851"/>
      <c r="O215" s="851"/>
      <c r="P215" s="851"/>
      <c r="Q215" s="851"/>
      <c r="R215" s="851"/>
      <c r="S215" s="851"/>
      <c r="T215" s="851"/>
      <c r="U215" s="851"/>
      <c r="V215" s="851"/>
      <c r="W215" s="851"/>
      <c r="X215" s="851"/>
      <c r="Y215" s="851"/>
      <c r="Z215" s="851"/>
      <c r="AA215" s="851"/>
      <c r="AB215" s="851"/>
      <c r="AC215" s="851"/>
      <c r="AD215" s="851"/>
      <c r="AE215" s="851"/>
      <c r="AF215" s="851"/>
      <c r="AG215" s="851"/>
      <c r="AH215" s="851"/>
      <c r="AI215" s="851"/>
      <c r="AJ215" s="851"/>
      <c r="AK215" s="851"/>
      <c r="AL215" s="851"/>
      <c r="AM215" s="851"/>
      <c r="AN215" s="851"/>
      <c r="AO215" s="851"/>
      <c r="AP215" s="851"/>
      <c r="AQ215" s="851"/>
      <c r="AR215" s="851"/>
      <c r="AS215" s="851"/>
      <c r="AT215" s="851"/>
      <c r="AU215" s="851"/>
      <c r="AV215" s="851"/>
      <c r="AW215" s="851"/>
      <c r="AX215" s="851"/>
      <c r="AY215" s="851"/>
      <c r="AZ215" s="851"/>
      <c r="BA215" s="851"/>
      <c r="BB215" s="851"/>
      <c r="BC215" s="851"/>
      <c r="BD215" s="851"/>
      <c r="BE215" s="851"/>
      <c r="BF215" s="851"/>
      <c r="BG215" s="851"/>
      <c r="BH215" s="851"/>
      <c r="BI215" s="851"/>
      <c r="BJ215" s="851"/>
      <c r="BK215" s="851"/>
      <c r="BL215" s="851"/>
    </row>
    <row r="216" spans="1:64" s="854" customFormat="1">
      <c r="A216" s="851"/>
      <c r="B216" s="851"/>
      <c r="C216" s="852"/>
      <c r="D216" s="853"/>
      <c r="E216" s="852"/>
      <c r="F216" s="852"/>
      <c r="G216" s="851"/>
      <c r="H216" s="851"/>
      <c r="I216" s="851"/>
      <c r="J216" s="851"/>
      <c r="K216" s="851"/>
      <c r="L216" s="851"/>
      <c r="M216" s="851"/>
      <c r="N216" s="851"/>
      <c r="O216" s="851"/>
      <c r="P216" s="851"/>
      <c r="Q216" s="851"/>
      <c r="R216" s="851"/>
      <c r="S216" s="851"/>
      <c r="T216" s="851"/>
      <c r="U216" s="851"/>
      <c r="V216" s="851"/>
      <c r="W216" s="851"/>
      <c r="X216" s="851"/>
      <c r="Y216" s="851"/>
      <c r="Z216" s="851"/>
      <c r="AA216" s="851"/>
      <c r="AB216" s="851"/>
      <c r="AC216" s="851"/>
      <c r="AD216" s="851"/>
      <c r="AE216" s="851"/>
      <c r="AF216" s="851"/>
      <c r="AG216" s="851"/>
      <c r="AH216" s="851"/>
      <c r="AI216" s="851"/>
      <c r="AJ216" s="851"/>
      <c r="AK216" s="851"/>
      <c r="AL216" s="851"/>
      <c r="AM216" s="851"/>
      <c r="AN216" s="851"/>
      <c r="AO216" s="851"/>
      <c r="AP216" s="851"/>
      <c r="AQ216" s="851"/>
      <c r="AR216" s="851"/>
      <c r="AS216" s="851"/>
      <c r="AT216" s="851"/>
      <c r="AU216" s="851"/>
      <c r="AV216" s="851"/>
      <c r="AW216" s="851"/>
      <c r="AX216" s="851"/>
      <c r="AY216" s="851"/>
      <c r="AZ216" s="851"/>
      <c r="BA216" s="851"/>
      <c r="BB216" s="851"/>
      <c r="BC216" s="851"/>
      <c r="BD216" s="851"/>
      <c r="BE216" s="851"/>
      <c r="BF216" s="851"/>
      <c r="BG216" s="851"/>
      <c r="BH216" s="851"/>
      <c r="BI216" s="851"/>
      <c r="BJ216" s="851"/>
      <c r="BK216" s="851"/>
      <c r="BL216" s="851"/>
    </row>
    <row r="217" spans="1:64" s="854" customFormat="1">
      <c r="A217" s="851"/>
      <c r="B217" s="851"/>
      <c r="C217" s="852"/>
      <c r="D217" s="853"/>
      <c r="E217" s="852"/>
      <c r="F217" s="852"/>
      <c r="G217" s="851"/>
      <c r="H217" s="851"/>
      <c r="I217" s="851"/>
      <c r="J217" s="851"/>
      <c r="K217" s="851"/>
      <c r="L217" s="851"/>
      <c r="M217" s="851"/>
      <c r="N217" s="851"/>
      <c r="O217" s="851"/>
      <c r="P217" s="851"/>
      <c r="Q217" s="851"/>
      <c r="R217" s="851"/>
      <c r="S217" s="851"/>
      <c r="T217" s="851"/>
      <c r="U217" s="851"/>
      <c r="V217" s="851"/>
      <c r="W217" s="851"/>
      <c r="X217" s="851"/>
      <c r="Y217" s="851"/>
      <c r="Z217" s="851"/>
      <c r="AA217" s="851"/>
      <c r="AB217" s="851"/>
      <c r="AC217" s="851"/>
      <c r="AD217" s="851"/>
      <c r="AE217" s="851"/>
      <c r="AF217" s="851"/>
      <c r="AG217" s="851"/>
      <c r="AH217" s="851"/>
      <c r="AI217" s="851"/>
      <c r="AJ217" s="851"/>
      <c r="AK217" s="851"/>
      <c r="AL217" s="851"/>
      <c r="AM217" s="851"/>
      <c r="AN217" s="851"/>
      <c r="AO217" s="851"/>
      <c r="AP217" s="851"/>
      <c r="AQ217" s="851"/>
      <c r="AR217" s="851"/>
      <c r="AS217" s="851"/>
      <c r="AT217" s="851"/>
      <c r="AU217" s="851"/>
      <c r="AV217" s="851"/>
      <c r="AW217" s="851"/>
      <c r="AX217" s="851"/>
      <c r="AY217" s="851"/>
      <c r="AZ217" s="851"/>
      <c r="BA217" s="851"/>
      <c r="BB217" s="851"/>
      <c r="BC217" s="851"/>
      <c r="BD217" s="851"/>
      <c r="BE217" s="851"/>
      <c r="BF217" s="851"/>
      <c r="BG217" s="851"/>
      <c r="BH217" s="851"/>
      <c r="BI217" s="851"/>
      <c r="BJ217" s="851"/>
      <c r="BK217" s="851"/>
      <c r="BL217" s="851"/>
    </row>
    <row r="218" spans="1:64" s="854" customFormat="1">
      <c r="A218" s="851"/>
      <c r="B218" s="851"/>
      <c r="C218" s="852"/>
      <c r="D218" s="853"/>
      <c r="E218" s="852"/>
      <c r="F218" s="852"/>
      <c r="G218" s="851"/>
      <c r="H218" s="851"/>
      <c r="I218" s="851"/>
      <c r="J218" s="851"/>
      <c r="K218" s="851"/>
      <c r="L218" s="851"/>
      <c r="M218" s="851"/>
      <c r="N218" s="851"/>
      <c r="O218" s="851"/>
      <c r="P218" s="851"/>
      <c r="Q218" s="851"/>
      <c r="R218" s="851"/>
      <c r="S218" s="851"/>
      <c r="T218" s="851"/>
      <c r="U218" s="851"/>
      <c r="V218" s="851"/>
      <c r="W218" s="851"/>
      <c r="X218" s="851"/>
      <c r="Y218" s="851"/>
      <c r="Z218" s="851"/>
      <c r="AA218" s="851"/>
      <c r="AB218" s="851"/>
      <c r="AC218" s="851"/>
      <c r="AD218" s="851"/>
      <c r="AE218" s="851"/>
      <c r="AF218" s="851"/>
      <c r="AG218" s="851"/>
      <c r="AH218" s="851"/>
      <c r="AI218" s="851"/>
      <c r="AJ218" s="851"/>
      <c r="AK218" s="851"/>
      <c r="AL218" s="851"/>
      <c r="AM218" s="851"/>
      <c r="AN218" s="851"/>
      <c r="AO218" s="851"/>
      <c r="AP218" s="851"/>
      <c r="AQ218" s="851"/>
      <c r="AR218" s="851"/>
      <c r="AS218" s="851"/>
      <c r="AT218" s="851"/>
      <c r="AU218" s="851"/>
      <c r="AV218" s="851"/>
      <c r="AW218" s="851"/>
      <c r="AX218" s="851"/>
      <c r="AY218" s="851"/>
      <c r="AZ218" s="851"/>
      <c r="BA218" s="851"/>
      <c r="BB218" s="851"/>
      <c r="BC218" s="851"/>
      <c r="BD218" s="851"/>
      <c r="BE218" s="851"/>
      <c r="BF218" s="851"/>
      <c r="BG218" s="851"/>
      <c r="BH218" s="851"/>
      <c r="BI218" s="851"/>
      <c r="BJ218" s="851"/>
      <c r="BK218" s="851"/>
      <c r="BL218" s="851"/>
    </row>
    <row r="219" spans="1:64" s="854" customFormat="1">
      <c r="A219" s="851"/>
      <c r="B219" s="851"/>
      <c r="C219" s="852"/>
      <c r="D219" s="853"/>
      <c r="E219" s="852"/>
      <c r="F219" s="852"/>
      <c r="G219" s="851"/>
      <c r="H219" s="851"/>
      <c r="I219" s="851"/>
      <c r="J219" s="851"/>
      <c r="K219" s="851"/>
      <c r="L219" s="851"/>
      <c r="M219" s="851"/>
      <c r="N219" s="851"/>
      <c r="O219" s="851"/>
      <c r="P219" s="851"/>
      <c r="Q219" s="851"/>
      <c r="R219" s="851"/>
      <c r="S219" s="851"/>
      <c r="T219" s="851"/>
      <c r="U219" s="851"/>
      <c r="V219" s="851"/>
      <c r="W219" s="851"/>
      <c r="X219" s="851"/>
      <c r="Y219" s="851"/>
      <c r="Z219" s="851"/>
      <c r="AA219" s="851"/>
      <c r="AB219" s="851"/>
      <c r="AC219" s="851"/>
      <c r="AD219" s="851"/>
      <c r="AE219" s="851"/>
      <c r="AF219" s="851"/>
      <c r="AG219" s="851"/>
      <c r="AH219" s="851"/>
      <c r="AI219" s="851"/>
      <c r="AJ219" s="851"/>
      <c r="AK219" s="851"/>
      <c r="AL219" s="851"/>
      <c r="AM219" s="851"/>
      <c r="AN219" s="851"/>
      <c r="AO219" s="851"/>
      <c r="AP219" s="851"/>
      <c r="AQ219" s="851"/>
      <c r="AR219" s="851"/>
      <c r="AS219" s="851"/>
      <c r="AT219" s="851"/>
      <c r="AU219" s="851"/>
      <c r="AV219" s="851"/>
      <c r="AW219" s="851"/>
      <c r="AX219" s="851"/>
      <c r="AY219" s="851"/>
      <c r="AZ219" s="851"/>
      <c r="BA219" s="851"/>
      <c r="BB219" s="851"/>
      <c r="BC219" s="851"/>
      <c r="BD219" s="851"/>
      <c r="BE219" s="851"/>
      <c r="BF219" s="851"/>
      <c r="BG219" s="851"/>
      <c r="BH219" s="851"/>
      <c r="BI219" s="851"/>
      <c r="BJ219" s="851"/>
      <c r="BK219" s="851"/>
      <c r="BL219" s="851"/>
    </row>
    <row r="220" spans="1:64" s="854" customFormat="1">
      <c r="A220" s="851"/>
      <c r="B220" s="851"/>
      <c r="C220" s="852"/>
      <c r="D220" s="853"/>
      <c r="E220" s="852"/>
      <c r="F220" s="852"/>
      <c r="G220" s="851"/>
      <c r="H220" s="851"/>
      <c r="I220" s="851"/>
      <c r="J220" s="851"/>
      <c r="K220" s="851"/>
      <c r="L220" s="851"/>
      <c r="M220" s="851"/>
      <c r="N220" s="851"/>
      <c r="O220" s="851"/>
      <c r="P220" s="851"/>
      <c r="Q220" s="851"/>
      <c r="R220" s="851"/>
      <c r="S220" s="851"/>
      <c r="T220" s="851"/>
      <c r="U220" s="851"/>
      <c r="V220" s="851"/>
      <c r="W220" s="851"/>
      <c r="X220" s="851"/>
      <c r="Y220" s="851"/>
      <c r="Z220" s="851"/>
      <c r="AA220" s="851"/>
      <c r="AB220" s="851"/>
      <c r="AC220" s="851"/>
      <c r="AD220" s="851"/>
      <c r="AE220" s="851"/>
      <c r="AF220" s="851"/>
      <c r="AG220" s="851"/>
      <c r="AH220" s="851"/>
      <c r="AI220" s="851"/>
      <c r="AJ220" s="851"/>
      <c r="AK220" s="851"/>
      <c r="AL220" s="851"/>
      <c r="AM220" s="851"/>
      <c r="AN220" s="851"/>
      <c r="AO220" s="851"/>
      <c r="AP220" s="851"/>
      <c r="AQ220" s="851"/>
      <c r="AR220" s="851"/>
      <c r="AS220" s="851"/>
      <c r="AT220" s="851"/>
      <c r="AU220" s="851"/>
      <c r="AV220" s="851"/>
      <c r="AW220" s="851"/>
      <c r="AX220" s="851"/>
      <c r="AY220" s="851"/>
      <c r="AZ220" s="851"/>
      <c r="BA220" s="851"/>
      <c r="BB220" s="851"/>
      <c r="BC220" s="851"/>
      <c r="BD220" s="851"/>
      <c r="BE220" s="851"/>
      <c r="BF220" s="851"/>
      <c r="BG220" s="851"/>
      <c r="BH220" s="851"/>
      <c r="BI220" s="851"/>
      <c r="BJ220" s="851"/>
      <c r="BK220" s="851"/>
      <c r="BL220" s="851"/>
    </row>
    <row r="221" spans="1:64" s="854" customFormat="1">
      <c r="A221" s="851"/>
      <c r="B221" s="851"/>
      <c r="C221" s="852"/>
      <c r="D221" s="853"/>
      <c r="E221" s="852"/>
      <c r="F221" s="852"/>
      <c r="G221" s="851"/>
      <c r="H221" s="851"/>
      <c r="I221" s="851"/>
      <c r="J221" s="851"/>
      <c r="K221" s="851"/>
      <c r="L221" s="851"/>
      <c r="M221" s="851"/>
      <c r="N221" s="851"/>
      <c r="O221" s="851"/>
      <c r="P221" s="851"/>
      <c r="Q221" s="851"/>
      <c r="R221" s="851"/>
      <c r="S221" s="851"/>
      <c r="T221" s="851"/>
      <c r="U221" s="851"/>
      <c r="V221" s="851"/>
      <c r="W221" s="851"/>
      <c r="X221" s="851"/>
      <c r="Y221" s="851"/>
      <c r="Z221" s="851"/>
      <c r="AA221" s="851"/>
      <c r="AB221" s="851"/>
      <c r="AC221" s="851"/>
      <c r="AD221" s="851"/>
      <c r="AE221" s="851"/>
      <c r="AF221" s="851"/>
      <c r="AG221" s="851"/>
      <c r="AH221" s="851"/>
      <c r="AI221" s="851"/>
      <c r="AJ221" s="851"/>
      <c r="AK221" s="851"/>
      <c r="AL221" s="851"/>
      <c r="AM221" s="851"/>
      <c r="AN221" s="851"/>
      <c r="AO221" s="851"/>
      <c r="AP221" s="851"/>
      <c r="AQ221" s="851"/>
      <c r="AR221" s="851"/>
      <c r="AS221" s="851"/>
      <c r="AT221" s="851"/>
      <c r="AU221" s="851"/>
      <c r="AV221" s="851"/>
      <c r="AW221" s="851"/>
      <c r="AX221" s="851"/>
      <c r="AY221" s="851"/>
      <c r="AZ221" s="851"/>
      <c r="BA221" s="851"/>
      <c r="BB221" s="851"/>
      <c r="BC221" s="851"/>
      <c r="BD221" s="851"/>
      <c r="BE221" s="851"/>
      <c r="BF221" s="851"/>
      <c r="BG221" s="851"/>
      <c r="BH221" s="851"/>
      <c r="BI221" s="851"/>
      <c r="BJ221" s="851"/>
      <c r="BK221" s="851"/>
      <c r="BL221" s="851"/>
    </row>
    <row r="222" spans="1:64" s="854" customFormat="1">
      <c r="A222" s="851"/>
      <c r="B222" s="851"/>
      <c r="C222" s="852"/>
      <c r="D222" s="853"/>
      <c r="E222" s="852"/>
      <c r="F222" s="852"/>
      <c r="G222" s="851"/>
      <c r="H222" s="851"/>
      <c r="I222" s="851"/>
      <c r="J222" s="851"/>
      <c r="K222" s="851"/>
      <c r="L222" s="851"/>
      <c r="M222" s="851"/>
      <c r="N222" s="851"/>
      <c r="O222" s="851"/>
      <c r="P222" s="851"/>
      <c r="Q222" s="851"/>
      <c r="R222" s="851"/>
      <c r="S222" s="851"/>
      <c r="T222" s="851"/>
      <c r="U222" s="851"/>
      <c r="V222" s="851"/>
      <c r="W222" s="851"/>
      <c r="X222" s="851"/>
      <c r="Y222" s="851"/>
      <c r="Z222" s="851"/>
      <c r="AA222" s="851"/>
      <c r="AB222" s="851"/>
      <c r="AC222" s="851"/>
      <c r="AD222" s="851"/>
      <c r="AE222" s="851"/>
      <c r="AF222" s="851"/>
      <c r="AG222" s="851"/>
      <c r="AH222" s="851"/>
      <c r="AI222" s="851"/>
      <c r="AJ222" s="851"/>
      <c r="AK222" s="851"/>
      <c r="AL222" s="851"/>
      <c r="AM222" s="851"/>
      <c r="AN222" s="851"/>
      <c r="AO222" s="851"/>
      <c r="AP222" s="851"/>
      <c r="AQ222" s="851"/>
      <c r="AR222" s="851"/>
      <c r="AS222" s="851"/>
      <c r="AT222" s="851"/>
      <c r="AU222" s="851"/>
      <c r="AV222" s="851"/>
      <c r="AW222" s="851"/>
      <c r="AX222" s="851"/>
      <c r="AY222" s="851"/>
      <c r="AZ222" s="851"/>
      <c r="BA222" s="851"/>
      <c r="BB222" s="851"/>
      <c r="BC222" s="851"/>
      <c r="BD222" s="851"/>
      <c r="BE222" s="851"/>
      <c r="BF222" s="851"/>
      <c r="BG222" s="851"/>
      <c r="BH222" s="851"/>
      <c r="BI222" s="851"/>
      <c r="BJ222" s="851"/>
      <c r="BK222" s="851"/>
      <c r="BL222" s="851"/>
    </row>
    <row r="223" spans="1:64" s="854" customFormat="1">
      <c r="A223" s="851"/>
      <c r="B223" s="851"/>
      <c r="C223" s="852"/>
      <c r="D223" s="853"/>
      <c r="E223" s="852"/>
      <c r="F223" s="852"/>
      <c r="G223" s="851"/>
      <c r="H223" s="851"/>
      <c r="I223" s="851"/>
      <c r="J223" s="851"/>
      <c r="K223" s="851"/>
      <c r="L223" s="851"/>
      <c r="M223" s="851"/>
      <c r="N223" s="851"/>
      <c r="O223" s="851"/>
      <c r="P223" s="851"/>
      <c r="Q223" s="851"/>
      <c r="R223" s="851"/>
      <c r="S223" s="851"/>
      <c r="T223" s="851"/>
      <c r="U223" s="851"/>
      <c r="V223" s="851"/>
      <c r="W223" s="851"/>
      <c r="X223" s="851"/>
      <c r="Y223" s="851"/>
      <c r="Z223" s="851"/>
      <c r="AA223" s="851"/>
      <c r="AB223" s="851"/>
      <c r="AC223" s="851"/>
      <c r="AD223" s="851"/>
      <c r="AE223" s="851"/>
      <c r="AF223" s="851"/>
      <c r="AG223" s="851"/>
      <c r="AH223" s="851"/>
      <c r="AI223" s="851"/>
      <c r="AJ223" s="851"/>
      <c r="AK223" s="851"/>
      <c r="AL223" s="851"/>
      <c r="AM223" s="851"/>
      <c r="AN223" s="851"/>
      <c r="AO223" s="851"/>
      <c r="AP223" s="851"/>
      <c r="AQ223" s="851"/>
      <c r="AR223" s="851"/>
      <c r="AS223" s="851"/>
      <c r="AT223" s="851"/>
      <c r="AU223" s="851"/>
      <c r="AV223" s="851"/>
      <c r="AW223" s="851"/>
      <c r="AX223" s="851"/>
      <c r="AY223" s="851"/>
      <c r="AZ223" s="851"/>
      <c r="BA223" s="851"/>
      <c r="BB223" s="851"/>
      <c r="BC223" s="851"/>
      <c r="BD223" s="851"/>
      <c r="BE223" s="851"/>
      <c r="BF223" s="851"/>
      <c r="BG223" s="851"/>
      <c r="BH223" s="851"/>
      <c r="BI223" s="851"/>
      <c r="BJ223" s="851"/>
      <c r="BK223" s="851"/>
      <c r="BL223" s="851"/>
    </row>
    <row r="224" spans="1:64" s="854" customFormat="1">
      <c r="A224" s="851"/>
      <c r="B224" s="851"/>
      <c r="C224" s="852"/>
      <c r="D224" s="853"/>
      <c r="E224" s="852"/>
      <c r="F224" s="852"/>
      <c r="G224" s="851"/>
      <c r="H224" s="851"/>
      <c r="I224" s="851"/>
      <c r="J224" s="851"/>
      <c r="K224" s="851"/>
      <c r="L224" s="851"/>
      <c r="M224" s="851"/>
      <c r="N224" s="851"/>
      <c r="O224" s="851"/>
      <c r="P224" s="851"/>
      <c r="Q224" s="851"/>
      <c r="R224" s="851"/>
      <c r="S224" s="851"/>
      <c r="T224" s="851"/>
      <c r="U224" s="851"/>
      <c r="V224" s="851"/>
      <c r="W224" s="851"/>
      <c r="X224" s="851"/>
      <c r="Y224" s="851"/>
      <c r="Z224" s="851"/>
      <c r="AA224" s="851"/>
      <c r="AB224" s="851"/>
      <c r="AC224" s="851"/>
      <c r="AD224" s="851"/>
      <c r="AE224" s="851"/>
      <c r="AF224" s="851"/>
      <c r="AG224" s="851"/>
      <c r="AH224" s="851"/>
      <c r="AI224" s="851"/>
      <c r="AJ224" s="851"/>
      <c r="AK224" s="851"/>
      <c r="AL224" s="851"/>
      <c r="AM224" s="851"/>
      <c r="AN224" s="851"/>
      <c r="AO224" s="851"/>
      <c r="AP224" s="851"/>
      <c r="AQ224" s="851"/>
      <c r="AR224" s="851"/>
      <c r="AS224" s="851"/>
      <c r="AT224" s="851"/>
      <c r="AU224" s="851"/>
      <c r="AV224" s="851"/>
      <c r="AW224" s="851"/>
      <c r="AX224" s="851"/>
      <c r="AY224" s="851"/>
      <c r="AZ224" s="851"/>
      <c r="BA224" s="851"/>
      <c r="BB224" s="851"/>
      <c r="BC224" s="851"/>
      <c r="BD224" s="851"/>
      <c r="BE224" s="851"/>
      <c r="BF224" s="851"/>
      <c r="BG224" s="851"/>
      <c r="BH224" s="851"/>
      <c r="BI224" s="851"/>
      <c r="BJ224" s="851"/>
      <c r="BK224" s="851"/>
      <c r="BL224" s="851"/>
    </row>
    <row r="225" spans="1:64" s="854" customFormat="1">
      <c r="A225" s="851"/>
      <c r="B225" s="851"/>
      <c r="C225" s="852"/>
      <c r="D225" s="853"/>
      <c r="E225" s="852"/>
      <c r="F225" s="852"/>
      <c r="G225" s="851"/>
      <c r="H225" s="851"/>
      <c r="I225" s="851"/>
      <c r="J225" s="851"/>
      <c r="K225" s="851"/>
      <c r="L225" s="851"/>
      <c r="M225" s="851"/>
      <c r="N225" s="851"/>
      <c r="O225" s="851"/>
      <c r="P225" s="851"/>
      <c r="Q225" s="851"/>
      <c r="R225" s="851"/>
      <c r="S225" s="851"/>
      <c r="T225" s="851"/>
      <c r="U225" s="851"/>
      <c r="V225" s="851"/>
      <c r="W225" s="851"/>
      <c r="X225" s="851"/>
      <c r="Y225" s="851"/>
      <c r="Z225" s="851"/>
      <c r="AA225" s="851"/>
      <c r="AB225" s="851"/>
      <c r="AC225" s="851"/>
      <c r="AD225" s="851"/>
      <c r="AE225" s="851"/>
      <c r="AF225" s="851"/>
      <c r="AG225" s="851"/>
      <c r="AH225" s="851"/>
      <c r="AI225" s="851"/>
      <c r="AJ225" s="851"/>
      <c r="AK225" s="851"/>
      <c r="AL225" s="851"/>
      <c r="AM225" s="851"/>
      <c r="AN225" s="851"/>
      <c r="AO225" s="851"/>
      <c r="AP225" s="851"/>
      <c r="AQ225" s="851"/>
      <c r="AR225" s="851"/>
      <c r="AS225" s="851"/>
      <c r="AT225" s="851"/>
      <c r="AU225" s="851"/>
      <c r="AV225" s="851"/>
      <c r="AW225" s="851"/>
      <c r="AX225" s="851"/>
      <c r="AY225" s="851"/>
      <c r="AZ225" s="851"/>
      <c r="BA225" s="851"/>
      <c r="BB225" s="851"/>
      <c r="BC225" s="851"/>
      <c r="BD225" s="851"/>
      <c r="BE225" s="851"/>
      <c r="BF225" s="851"/>
      <c r="BG225" s="851"/>
      <c r="BH225" s="851"/>
      <c r="BI225" s="851"/>
      <c r="BJ225" s="851"/>
      <c r="BK225" s="851"/>
      <c r="BL225" s="851"/>
    </row>
    <row r="226" spans="1:64" s="854" customFormat="1">
      <c r="A226" s="851"/>
      <c r="B226" s="851"/>
      <c r="C226" s="852"/>
      <c r="D226" s="853"/>
      <c r="E226" s="852"/>
      <c r="F226" s="852"/>
      <c r="G226" s="851"/>
      <c r="H226" s="851"/>
      <c r="I226" s="851"/>
      <c r="J226" s="851"/>
      <c r="K226" s="851"/>
      <c r="L226" s="851"/>
      <c r="M226" s="851"/>
      <c r="N226" s="851"/>
      <c r="O226" s="851"/>
      <c r="P226" s="851"/>
      <c r="Q226" s="851"/>
      <c r="R226" s="851"/>
      <c r="S226" s="851"/>
      <c r="T226" s="851"/>
      <c r="U226" s="851"/>
      <c r="V226" s="851"/>
      <c r="W226" s="851"/>
      <c r="X226" s="851"/>
      <c r="Y226" s="851"/>
      <c r="Z226" s="851"/>
      <c r="AA226" s="851"/>
      <c r="AB226" s="851"/>
      <c r="AC226" s="851"/>
      <c r="AD226" s="851"/>
      <c r="AE226" s="851"/>
      <c r="AF226" s="851"/>
      <c r="AG226" s="851"/>
      <c r="AH226" s="851"/>
      <c r="AI226" s="851"/>
      <c r="AJ226" s="851"/>
      <c r="AK226" s="851"/>
      <c r="AL226" s="851"/>
      <c r="AM226" s="851"/>
      <c r="AN226" s="851"/>
      <c r="AO226" s="851"/>
      <c r="AP226" s="851"/>
      <c r="AQ226" s="851"/>
      <c r="AR226" s="851"/>
      <c r="AS226" s="851"/>
      <c r="AT226" s="851"/>
      <c r="AU226" s="851"/>
      <c r="AV226" s="851"/>
      <c r="AW226" s="851"/>
      <c r="AX226" s="851"/>
      <c r="AY226" s="851"/>
      <c r="AZ226" s="851"/>
      <c r="BA226" s="851"/>
      <c r="BB226" s="851"/>
      <c r="BC226" s="851"/>
      <c r="BD226" s="851"/>
      <c r="BE226" s="851"/>
      <c r="BF226" s="851"/>
      <c r="BG226" s="851"/>
      <c r="BH226" s="851"/>
      <c r="BI226" s="851"/>
      <c r="BJ226" s="851"/>
      <c r="BK226" s="851"/>
      <c r="BL226" s="851"/>
    </row>
    <row r="227" spans="1:64" s="854" customFormat="1">
      <c r="A227" s="851"/>
      <c r="B227" s="851"/>
      <c r="C227" s="852"/>
      <c r="D227" s="853"/>
      <c r="E227" s="852"/>
      <c r="F227" s="852"/>
      <c r="G227" s="851"/>
      <c r="H227" s="851"/>
      <c r="I227" s="851"/>
      <c r="J227" s="851"/>
      <c r="K227" s="851"/>
      <c r="L227" s="851"/>
      <c r="M227" s="851"/>
      <c r="N227" s="851"/>
      <c r="O227" s="851"/>
      <c r="P227" s="851"/>
      <c r="Q227" s="851"/>
      <c r="R227" s="851"/>
      <c r="S227" s="851"/>
      <c r="T227" s="851"/>
      <c r="U227" s="851"/>
      <c r="V227" s="851"/>
      <c r="W227" s="851"/>
      <c r="X227" s="851"/>
      <c r="Y227" s="851"/>
      <c r="Z227" s="851"/>
      <c r="AA227" s="851"/>
      <c r="AB227" s="851"/>
      <c r="AC227" s="851"/>
      <c r="AD227" s="851"/>
      <c r="AE227" s="851"/>
      <c r="AF227" s="851"/>
      <c r="AG227" s="851"/>
      <c r="AH227" s="851"/>
      <c r="AI227" s="851"/>
      <c r="AJ227" s="851"/>
      <c r="AK227" s="851"/>
      <c r="AL227" s="851"/>
      <c r="AM227" s="851"/>
      <c r="AN227" s="851"/>
      <c r="AO227" s="851"/>
      <c r="AP227" s="851"/>
      <c r="AQ227" s="851"/>
      <c r="AR227" s="851"/>
      <c r="AS227" s="851"/>
      <c r="AT227" s="851"/>
      <c r="AU227" s="851"/>
      <c r="AV227" s="851"/>
      <c r="AW227" s="851"/>
      <c r="AX227" s="851"/>
      <c r="AY227" s="851"/>
      <c r="AZ227" s="851"/>
      <c r="BA227" s="851"/>
      <c r="BB227" s="851"/>
      <c r="BC227" s="851"/>
      <c r="BD227" s="851"/>
      <c r="BE227" s="851"/>
      <c r="BF227" s="851"/>
      <c r="BG227" s="851"/>
      <c r="BH227" s="851"/>
      <c r="BI227" s="851"/>
      <c r="BJ227" s="851"/>
      <c r="BK227" s="851"/>
      <c r="BL227" s="851"/>
    </row>
    <row r="228" spans="1:64" s="854" customFormat="1">
      <c r="A228" s="851"/>
      <c r="B228" s="851"/>
      <c r="C228" s="852"/>
      <c r="D228" s="853"/>
      <c r="E228" s="852"/>
      <c r="F228" s="852"/>
      <c r="G228" s="851"/>
      <c r="H228" s="851"/>
      <c r="I228" s="851"/>
      <c r="J228" s="851"/>
      <c r="K228" s="851"/>
      <c r="L228" s="851"/>
      <c r="M228" s="851"/>
      <c r="N228" s="851"/>
      <c r="O228" s="851"/>
      <c r="P228" s="851"/>
      <c r="Q228" s="851"/>
      <c r="R228" s="851"/>
      <c r="S228" s="851"/>
      <c r="T228" s="851"/>
      <c r="U228" s="851"/>
      <c r="V228" s="851"/>
      <c r="W228" s="851"/>
      <c r="X228" s="851"/>
      <c r="Y228" s="851"/>
      <c r="Z228" s="851"/>
      <c r="AA228" s="851"/>
      <c r="AB228" s="851"/>
      <c r="AC228" s="851"/>
      <c r="AD228" s="851"/>
      <c r="AE228" s="851"/>
      <c r="AF228" s="851"/>
      <c r="AG228" s="851"/>
      <c r="AH228" s="851"/>
      <c r="AI228" s="851"/>
      <c r="AJ228" s="851"/>
      <c r="AK228" s="851"/>
      <c r="AL228" s="851"/>
      <c r="AM228" s="851"/>
      <c r="AN228" s="851"/>
      <c r="AO228" s="851"/>
      <c r="AP228" s="851"/>
      <c r="AQ228" s="851"/>
      <c r="AR228" s="851"/>
      <c r="AS228" s="851"/>
      <c r="AT228" s="851"/>
      <c r="AU228" s="851"/>
      <c r="AV228" s="851"/>
      <c r="AW228" s="851"/>
      <c r="AX228" s="851"/>
      <c r="AY228" s="851"/>
      <c r="AZ228" s="851"/>
      <c r="BA228" s="851"/>
      <c r="BB228" s="851"/>
      <c r="BC228" s="851"/>
      <c r="BD228" s="851"/>
      <c r="BE228" s="851"/>
      <c r="BF228" s="851"/>
      <c r="BG228" s="851"/>
      <c r="BH228" s="851"/>
      <c r="BI228" s="851"/>
      <c r="BJ228" s="851"/>
      <c r="BK228" s="851"/>
      <c r="BL228" s="851"/>
    </row>
    <row r="229" spans="1:64" s="854" customFormat="1">
      <c r="A229" s="851"/>
      <c r="B229" s="851"/>
      <c r="C229" s="852"/>
      <c r="D229" s="853"/>
      <c r="E229" s="852"/>
      <c r="F229" s="852"/>
      <c r="G229" s="851"/>
      <c r="H229" s="851"/>
      <c r="I229" s="851"/>
      <c r="J229" s="851"/>
      <c r="K229" s="851"/>
      <c r="L229" s="851"/>
      <c r="M229" s="851"/>
      <c r="N229" s="851"/>
      <c r="O229" s="851"/>
      <c r="P229" s="851"/>
      <c r="Q229" s="851"/>
      <c r="R229" s="851"/>
      <c r="S229" s="851"/>
      <c r="T229" s="851"/>
      <c r="U229" s="851"/>
      <c r="V229" s="851"/>
      <c r="W229" s="851"/>
      <c r="X229" s="851"/>
      <c r="Y229" s="851"/>
      <c r="Z229" s="851"/>
      <c r="AA229" s="851"/>
      <c r="AB229" s="851"/>
      <c r="AC229" s="851"/>
      <c r="AD229" s="851"/>
      <c r="AE229" s="851"/>
      <c r="AF229" s="851"/>
      <c r="AG229" s="851"/>
      <c r="AH229" s="851"/>
      <c r="AI229" s="851"/>
      <c r="AJ229" s="851"/>
      <c r="AK229" s="851"/>
      <c r="AL229" s="851"/>
      <c r="AM229" s="851"/>
      <c r="AN229" s="851"/>
      <c r="AO229" s="851"/>
      <c r="AP229" s="851"/>
      <c r="AQ229" s="851"/>
      <c r="AR229" s="851"/>
      <c r="AS229" s="851"/>
      <c r="AT229" s="851"/>
      <c r="AU229" s="851"/>
      <c r="AV229" s="851"/>
      <c r="AW229" s="851"/>
      <c r="AX229" s="851"/>
      <c r="AY229" s="851"/>
      <c r="AZ229" s="851"/>
      <c r="BA229" s="851"/>
      <c r="BB229" s="851"/>
      <c r="BC229" s="851"/>
      <c r="BD229" s="851"/>
      <c r="BE229" s="851"/>
      <c r="BF229" s="851"/>
      <c r="BG229" s="851"/>
      <c r="BH229" s="851"/>
      <c r="BI229" s="851"/>
      <c r="BJ229" s="851"/>
      <c r="BK229" s="851"/>
      <c r="BL229" s="851"/>
    </row>
    <row r="230" spans="1:64" s="854" customFormat="1">
      <c r="A230" s="851"/>
      <c r="B230" s="851"/>
      <c r="C230" s="852"/>
      <c r="D230" s="853"/>
      <c r="E230" s="852"/>
      <c r="F230" s="852"/>
      <c r="G230" s="851"/>
      <c r="H230" s="851"/>
      <c r="I230" s="851"/>
      <c r="J230" s="851"/>
      <c r="K230" s="851"/>
      <c r="L230" s="851"/>
      <c r="M230" s="851"/>
      <c r="N230" s="851"/>
      <c r="O230" s="851"/>
      <c r="P230" s="851"/>
      <c r="Q230" s="851"/>
      <c r="R230" s="851"/>
      <c r="S230" s="851"/>
      <c r="T230" s="851"/>
      <c r="U230" s="851"/>
      <c r="V230" s="851"/>
      <c r="W230" s="851"/>
      <c r="X230" s="851"/>
      <c r="Y230" s="851"/>
      <c r="Z230" s="851"/>
      <c r="AA230" s="851"/>
      <c r="AB230" s="851"/>
      <c r="AC230" s="851"/>
      <c r="AD230" s="851"/>
      <c r="AE230" s="851"/>
      <c r="AF230" s="851"/>
      <c r="AG230" s="851"/>
      <c r="AH230" s="851"/>
      <c r="AI230" s="851"/>
      <c r="AJ230" s="851"/>
      <c r="AK230" s="851"/>
      <c r="AL230" s="851"/>
      <c r="AM230" s="851"/>
      <c r="AN230" s="851"/>
      <c r="AO230" s="851"/>
      <c r="AP230" s="851"/>
      <c r="AQ230" s="851"/>
      <c r="AR230" s="851"/>
      <c r="AS230" s="851"/>
      <c r="AT230" s="851"/>
      <c r="AU230" s="851"/>
      <c r="AV230" s="851"/>
      <c r="AW230" s="851"/>
      <c r="AX230" s="851"/>
      <c r="AY230" s="851"/>
      <c r="AZ230" s="851"/>
      <c r="BA230" s="851"/>
      <c r="BB230" s="851"/>
      <c r="BC230" s="851"/>
      <c r="BD230" s="851"/>
      <c r="BE230" s="851"/>
      <c r="BF230" s="851"/>
      <c r="BG230" s="851"/>
      <c r="BH230" s="851"/>
      <c r="BI230" s="851"/>
      <c r="BJ230" s="851"/>
      <c r="BK230" s="851"/>
      <c r="BL230" s="851"/>
    </row>
    <row r="231" spans="1:64" s="854" customFormat="1">
      <c r="A231" s="851"/>
      <c r="B231" s="851"/>
      <c r="C231" s="852"/>
      <c r="D231" s="853"/>
      <c r="E231" s="852"/>
      <c r="F231" s="852"/>
      <c r="G231" s="851"/>
      <c r="H231" s="851"/>
      <c r="I231" s="851"/>
      <c r="J231" s="851"/>
      <c r="K231" s="851"/>
      <c r="L231" s="851"/>
      <c r="M231" s="851"/>
      <c r="N231" s="851"/>
      <c r="O231" s="851"/>
      <c r="P231" s="851"/>
      <c r="Q231" s="851"/>
      <c r="R231" s="851"/>
      <c r="S231" s="851"/>
      <c r="T231" s="851"/>
      <c r="U231" s="851"/>
      <c r="V231" s="851"/>
      <c r="W231" s="851"/>
      <c r="X231" s="851"/>
      <c r="Y231" s="851"/>
      <c r="Z231" s="851"/>
      <c r="AA231" s="851"/>
      <c r="AB231" s="851"/>
      <c r="AC231" s="851"/>
      <c r="AD231" s="851"/>
      <c r="AE231" s="851"/>
      <c r="AF231" s="851"/>
      <c r="AG231" s="851"/>
      <c r="AH231" s="851"/>
      <c r="AI231" s="851"/>
      <c r="AJ231" s="851"/>
      <c r="AK231" s="851"/>
      <c r="AL231" s="851"/>
      <c r="AM231" s="851"/>
      <c r="AN231" s="851"/>
      <c r="AO231" s="851"/>
      <c r="AP231" s="851"/>
      <c r="AQ231" s="851"/>
      <c r="AR231" s="851"/>
      <c r="AS231" s="851"/>
      <c r="AT231" s="851"/>
      <c r="AU231" s="851"/>
      <c r="AV231" s="851"/>
      <c r="AW231" s="851"/>
      <c r="AX231" s="851"/>
      <c r="AY231" s="851"/>
      <c r="AZ231" s="851"/>
      <c r="BA231" s="851"/>
      <c r="BB231" s="851"/>
      <c r="BC231" s="851"/>
      <c r="BD231" s="851"/>
      <c r="BE231" s="851"/>
      <c r="BF231" s="851"/>
      <c r="BG231" s="851"/>
      <c r="BH231" s="851"/>
      <c r="BI231" s="851"/>
      <c r="BJ231" s="851"/>
      <c r="BK231" s="851"/>
      <c r="BL231" s="851"/>
    </row>
    <row r="232" spans="1:64" s="854" customFormat="1">
      <c r="A232" s="851"/>
      <c r="B232" s="851"/>
      <c r="C232" s="852"/>
      <c r="D232" s="853"/>
      <c r="E232" s="852"/>
      <c r="F232" s="852"/>
      <c r="G232" s="851"/>
      <c r="H232" s="851"/>
      <c r="I232" s="851"/>
      <c r="J232" s="851"/>
      <c r="K232" s="851"/>
      <c r="L232" s="851"/>
      <c r="M232" s="851"/>
      <c r="N232" s="851"/>
      <c r="O232" s="851"/>
      <c r="P232" s="851"/>
      <c r="Q232" s="851"/>
      <c r="R232" s="851"/>
      <c r="S232" s="851"/>
      <c r="T232" s="851"/>
      <c r="U232" s="851"/>
      <c r="V232" s="851"/>
      <c r="W232" s="851"/>
      <c r="X232" s="851"/>
      <c r="Y232" s="851"/>
      <c r="Z232" s="851"/>
      <c r="AA232" s="851"/>
      <c r="AB232" s="851"/>
      <c r="AC232" s="851"/>
      <c r="AD232" s="851"/>
      <c r="AE232" s="851"/>
      <c r="AF232" s="851"/>
      <c r="AG232" s="851"/>
      <c r="AH232" s="851"/>
      <c r="AI232" s="851"/>
      <c r="AJ232" s="851"/>
      <c r="AK232" s="851"/>
      <c r="AL232" s="851"/>
      <c r="AM232" s="851"/>
      <c r="AN232" s="851"/>
      <c r="AO232" s="851"/>
      <c r="AP232" s="851"/>
      <c r="AQ232" s="851"/>
      <c r="AR232" s="851"/>
      <c r="AS232" s="851"/>
      <c r="AT232" s="851"/>
      <c r="AU232" s="851"/>
      <c r="AV232" s="851"/>
      <c r="AW232" s="851"/>
      <c r="AX232" s="851"/>
      <c r="AY232" s="851"/>
      <c r="AZ232" s="851"/>
      <c r="BA232" s="851"/>
      <c r="BB232" s="851"/>
      <c r="BC232" s="851"/>
      <c r="BD232" s="851"/>
      <c r="BE232" s="851"/>
      <c r="BF232" s="851"/>
      <c r="BG232" s="851"/>
      <c r="BH232" s="851"/>
      <c r="BI232" s="851"/>
      <c r="BJ232" s="851"/>
      <c r="BK232" s="851"/>
      <c r="BL232" s="851"/>
    </row>
    <row r="233" spans="1:64" s="854" customFormat="1">
      <c r="A233" s="851"/>
      <c r="B233" s="851"/>
      <c r="C233" s="852"/>
      <c r="D233" s="853"/>
      <c r="E233" s="852"/>
      <c r="F233" s="852"/>
      <c r="G233" s="851"/>
      <c r="H233" s="851"/>
      <c r="I233" s="851"/>
      <c r="J233" s="851"/>
      <c r="K233" s="851"/>
      <c r="L233" s="851"/>
      <c r="M233" s="851"/>
      <c r="N233" s="851"/>
      <c r="O233" s="851"/>
      <c r="P233" s="851"/>
      <c r="Q233" s="851"/>
      <c r="R233" s="851"/>
      <c r="S233" s="851"/>
      <c r="T233" s="851"/>
      <c r="U233" s="851"/>
      <c r="V233" s="851"/>
      <c r="W233" s="851"/>
      <c r="X233" s="851"/>
      <c r="Y233" s="851"/>
      <c r="Z233" s="851"/>
      <c r="AA233" s="851"/>
      <c r="AB233" s="851"/>
      <c r="AC233" s="851"/>
      <c r="AD233" s="851"/>
      <c r="AE233" s="851"/>
      <c r="AF233" s="851"/>
      <c r="AG233" s="851"/>
      <c r="AH233" s="851"/>
      <c r="AI233" s="851"/>
      <c r="AJ233" s="851"/>
      <c r="AK233" s="851"/>
      <c r="AL233" s="851"/>
      <c r="AM233" s="851"/>
      <c r="AN233" s="851"/>
      <c r="AO233" s="851"/>
      <c r="AP233" s="851"/>
      <c r="AQ233" s="851"/>
      <c r="AR233" s="851"/>
      <c r="AS233" s="851"/>
      <c r="AT233" s="851"/>
      <c r="AU233" s="851"/>
      <c r="AV233" s="851"/>
      <c r="AW233" s="851"/>
      <c r="AX233" s="851"/>
      <c r="AY233" s="851"/>
      <c r="AZ233" s="851"/>
      <c r="BA233" s="851"/>
      <c r="BB233" s="851"/>
      <c r="BC233" s="851"/>
      <c r="BD233" s="851"/>
      <c r="BE233" s="851"/>
      <c r="BF233" s="851"/>
      <c r="BG233" s="851"/>
      <c r="BH233" s="851"/>
      <c r="BI233" s="851"/>
      <c r="BJ233" s="851"/>
      <c r="BK233" s="851"/>
      <c r="BL233" s="851"/>
    </row>
    <row r="234" spans="1:64" s="854" customFormat="1">
      <c r="A234" s="851"/>
      <c r="B234" s="851"/>
      <c r="C234" s="852"/>
      <c r="D234" s="853"/>
      <c r="E234" s="852"/>
      <c r="F234" s="852"/>
      <c r="G234" s="851"/>
      <c r="H234" s="851"/>
      <c r="I234" s="851"/>
      <c r="J234" s="851"/>
      <c r="K234" s="851"/>
      <c r="L234" s="851"/>
      <c r="M234" s="851"/>
      <c r="N234" s="851"/>
      <c r="O234" s="851"/>
      <c r="P234" s="851"/>
      <c r="Q234" s="851"/>
      <c r="R234" s="851"/>
      <c r="S234" s="851"/>
      <c r="T234" s="851"/>
      <c r="U234" s="851"/>
      <c r="V234" s="851"/>
      <c r="W234" s="851"/>
      <c r="X234" s="851"/>
      <c r="Y234" s="851"/>
      <c r="Z234" s="851"/>
      <c r="AA234" s="851"/>
      <c r="AB234" s="851"/>
      <c r="AC234" s="851"/>
      <c r="AD234" s="851"/>
      <c r="AE234" s="851"/>
      <c r="AF234" s="851"/>
      <c r="AG234" s="851"/>
      <c r="AH234" s="851"/>
      <c r="AI234" s="851"/>
      <c r="AJ234" s="851"/>
      <c r="AK234" s="851"/>
      <c r="AL234" s="851"/>
      <c r="AM234" s="851"/>
      <c r="AN234" s="851"/>
      <c r="AO234" s="851"/>
      <c r="AP234" s="851"/>
      <c r="AQ234" s="851"/>
      <c r="AR234" s="851"/>
      <c r="AS234" s="851"/>
      <c r="AT234" s="851"/>
      <c r="AU234" s="851"/>
      <c r="AV234" s="851"/>
      <c r="AW234" s="851"/>
      <c r="AX234" s="851"/>
      <c r="AY234" s="851"/>
      <c r="AZ234" s="851"/>
      <c r="BA234" s="851"/>
      <c r="BB234" s="851"/>
      <c r="BC234" s="851"/>
      <c r="BD234" s="851"/>
      <c r="BE234" s="851"/>
      <c r="BF234" s="851"/>
      <c r="BG234" s="851"/>
      <c r="BH234" s="851"/>
      <c r="BI234" s="851"/>
      <c r="BJ234" s="851"/>
      <c r="BK234" s="851"/>
      <c r="BL234" s="851"/>
    </row>
    <row r="235" spans="1:64" s="854" customFormat="1">
      <c r="A235" s="851"/>
      <c r="B235" s="851"/>
      <c r="C235" s="852"/>
      <c r="D235" s="853"/>
      <c r="E235" s="852"/>
      <c r="F235" s="852"/>
      <c r="G235" s="851"/>
      <c r="H235" s="851"/>
      <c r="I235" s="851"/>
      <c r="J235" s="851"/>
      <c r="K235" s="851"/>
      <c r="L235" s="851"/>
      <c r="M235" s="851"/>
      <c r="N235" s="851"/>
      <c r="O235" s="851"/>
      <c r="P235" s="851"/>
      <c r="Q235" s="851"/>
      <c r="R235" s="851"/>
      <c r="S235" s="851"/>
      <c r="T235" s="851"/>
      <c r="U235" s="851"/>
      <c r="V235" s="851"/>
      <c r="W235" s="851"/>
      <c r="X235" s="851"/>
      <c r="Y235" s="851"/>
      <c r="Z235" s="851"/>
      <c r="AA235" s="851"/>
      <c r="AB235" s="851"/>
      <c r="AC235" s="851"/>
      <c r="AD235" s="851"/>
      <c r="AE235" s="851"/>
      <c r="AF235" s="851"/>
      <c r="AG235" s="851"/>
      <c r="AH235" s="851"/>
      <c r="AI235" s="851"/>
      <c r="AJ235" s="851"/>
      <c r="AK235" s="851"/>
      <c r="AL235" s="851"/>
      <c r="AM235" s="851"/>
      <c r="AN235" s="851"/>
      <c r="AO235" s="851"/>
      <c r="AP235" s="851"/>
      <c r="AQ235" s="851"/>
      <c r="AR235" s="851"/>
      <c r="AS235" s="851"/>
      <c r="AT235" s="851"/>
      <c r="AU235" s="851"/>
      <c r="AV235" s="851"/>
      <c r="AW235" s="851"/>
      <c r="AX235" s="851"/>
      <c r="AY235" s="851"/>
      <c r="AZ235" s="851"/>
      <c r="BA235" s="851"/>
      <c r="BB235" s="851"/>
      <c r="BC235" s="851"/>
      <c r="BD235" s="851"/>
      <c r="BE235" s="851"/>
      <c r="BF235" s="851"/>
      <c r="BG235" s="851"/>
      <c r="BH235" s="851"/>
      <c r="BI235" s="851"/>
      <c r="BJ235" s="851"/>
      <c r="BK235" s="851"/>
      <c r="BL235" s="851"/>
    </row>
    <row r="236" spans="1:64" s="854" customFormat="1">
      <c r="A236" s="851"/>
      <c r="B236" s="851"/>
      <c r="C236" s="852"/>
      <c r="D236" s="853"/>
      <c r="E236" s="852"/>
      <c r="F236" s="852"/>
      <c r="G236" s="851"/>
      <c r="H236" s="851"/>
      <c r="I236" s="851"/>
      <c r="J236" s="851"/>
      <c r="K236" s="851"/>
      <c r="L236" s="851"/>
      <c r="M236" s="851"/>
      <c r="N236" s="851"/>
      <c r="O236" s="851"/>
      <c r="P236" s="851"/>
      <c r="Q236" s="851"/>
      <c r="R236" s="851"/>
      <c r="S236" s="851"/>
      <c r="T236" s="851"/>
      <c r="U236" s="851"/>
      <c r="V236" s="851"/>
      <c r="W236" s="851"/>
      <c r="X236" s="851"/>
      <c r="Y236" s="851"/>
      <c r="Z236" s="851"/>
      <c r="AA236" s="851"/>
      <c r="AB236" s="851"/>
      <c r="AC236" s="851"/>
      <c r="AD236" s="851"/>
      <c r="AE236" s="851"/>
      <c r="AF236" s="851"/>
      <c r="AG236" s="851"/>
      <c r="AH236" s="851"/>
      <c r="AI236" s="851"/>
      <c r="AJ236" s="851"/>
      <c r="AK236" s="851"/>
      <c r="AL236" s="851"/>
      <c r="AM236" s="851"/>
      <c r="AN236" s="851"/>
      <c r="AO236" s="851"/>
      <c r="AP236" s="851"/>
      <c r="AQ236" s="851"/>
      <c r="AR236" s="851"/>
      <c r="AS236" s="851"/>
      <c r="AT236" s="851"/>
      <c r="AU236" s="851"/>
      <c r="AV236" s="851"/>
      <c r="AW236" s="851"/>
      <c r="AX236" s="851"/>
      <c r="AY236" s="851"/>
      <c r="AZ236" s="851"/>
      <c r="BA236" s="851"/>
      <c r="BB236" s="851"/>
      <c r="BC236" s="851"/>
      <c r="BD236" s="851"/>
      <c r="BE236" s="851"/>
      <c r="BF236" s="851"/>
      <c r="BG236" s="851"/>
      <c r="BH236" s="851"/>
      <c r="BI236" s="851"/>
      <c r="BJ236" s="851"/>
      <c r="BK236" s="851"/>
      <c r="BL236" s="851"/>
    </row>
    <row r="237" spans="1:64" s="854" customFormat="1">
      <c r="A237" s="851"/>
      <c r="B237" s="851"/>
      <c r="C237" s="852"/>
      <c r="D237" s="853"/>
      <c r="E237" s="852"/>
      <c r="F237" s="852"/>
      <c r="G237" s="851"/>
      <c r="H237" s="851"/>
      <c r="I237" s="851"/>
      <c r="J237" s="851"/>
      <c r="K237" s="851"/>
      <c r="L237" s="851"/>
      <c r="M237" s="851"/>
      <c r="N237" s="851"/>
      <c r="O237" s="851"/>
      <c r="P237" s="851"/>
      <c r="Q237" s="851"/>
      <c r="R237" s="851"/>
      <c r="S237" s="851"/>
      <c r="T237" s="851"/>
      <c r="U237" s="851"/>
      <c r="V237" s="851"/>
      <c r="W237" s="851"/>
      <c r="X237" s="851"/>
      <c r="Y237" s="851"/>
      <c r="Z237" s="851"/>
      <c r="AA237" s="851"/>
      <c r="AB237" s="851"/>
      <c r="AC237" s="851"/>
      <c r="AD237" s="851"/>
      <c r="AE237" s="851"/>
      <c r="AF237" s="851"/>
      <c r="AG237" s="851"/>
      <c r="AH237" s="851"/>
      <c r="AI237" s="851"/>
      <c r="AJ237" s="851"/>
      <c r="AK237" s="851"/>
      <c r="AL237" s="851"/>
      <c r="AM237" s="851"/>
      <c r="AN237" s="851"/>
      <c r="AO237" s="851"/>
      <c r="AP237" s="851"/>
      <c r="AQ237" s="851"/>
      <c r="AR237" s="851"/>
      <c r="AS237" s="851"/>
      <c r="AT237" s="851"/>
      <c r="AU237" s="851"/>
      <c r="AV237" s="851"/>
      <c r="AW237" s="851"/>
      <c r="AX237" s="851"/>
      <c r="AY237" s="851"/>
      <c r="AZ237" s="851"/>
      <c r="BA237" s="851"/>
      <c r="BB237" s="851"/>
      <c r="BC237" s="851"/>
      <c r="BD237" s="851"/>
      <c r="BE237" s="851"/>
      <c r="BF237" s="851"/>
      <c r="BG237" s="851"/>
      <c r="BH237" s="851"/>
      <c r="BI237" s="851"/>
      <c r="BJ237" s="851"/>
      <c r="BK237" s="851"/>
      <c r="BL237" s="851"/>
    </row>
    <row r="238" spans="1:64" s="854" customFormat="1">
      <c r="A238" s="851"/>
      <c r="B238" s="851"/>
      <c r="C238" s="852"/>
      <c r="D238" s="853"/>
      <c r="E238" s="852"/>
      <c r="F238" s="852"/>
      <c r="G238" s="851"/>
      <c r="H238" s="851"/>
      <c r="I238" s="851"/>
      <c r="J238" s="851"/>
      <c r="K238" s="851"/>
      <c r="L238" s="851"/>
      <c r="M238" s="851"/>
      <c r="N238" s="851"/>
      <c r="O238" s="851"/>
      <c r="P238" s="851"/>
      <c r="Q238" s="851"/>
      <c r="R238" s="851"/>
      <c r="S238" s="851"/>
      <c r="T238" s="851"/>
      <c r="U238" s="851"/>
      <c r="V238" s="851"/>
      <c r="W238" s="851"/>
      <c r="X238" s="851"/>
      <c r="Y238" s="851"/>
      <c r="Z238" s="851"/>
      <c r="AA238" s="851"/>
      <c r="AB238" s="851"/>
      <c r="AC238" s="851"/>
      <c r="AD238" s="851"/>
      <c r="AE238" s="851"/>
      <c r="AF238" s="851"/>
      <c r="AG238" s="851"/>
      <c r="AH238" s="851"/>
      <c r="AI238" s="851"/>
      <c r="AJ238" s="851"/>
      <c r="AK238" s="851"/>
      <c r="AL238" s="851"/>
      <c r="AM238" s="851"/>
      <c r="AN238" s="851"/>
      <c r="AO238" s="851"/>
      <c r="AP238" s="851"/>
      <c r="AQ238" s="851"/>
      <c r="AR238" s="851"/>
      <c r="AS238" s="851"/>
      <c r="AT238" s="851"/>
      <c r="AU238" s="851"/>
      <c r="AV238" s="851"/>
      <c r="AW238" s="851"/>
      <c r="AX238" s="851"/>
      <c r="AY238" s="851"/>
      <c r="AZ238" s="851"/>
      <c r="BA238" s="851"/>
      <c r="BB238" s="851"/>
      <c r="BC238" s="851"/>
      <c r="BD238" s="851"/>
      <c r="BE238" s="851"/>
      <c r="BF238" s="851"/>
      <c r="BG238" s="851"/>
      <c r="BH238" s="851"/>
      <c r="BI238" s="851"/>
      <c r="BJ238" s="851"/>
      <c r="BK238" s="851"/>
      <c r="BL238" s="851"/>
    </row>
    <row r="239" spans="1:64" s="854" customFormat="1">
      <c r="A239" s="851"/>
      <c r="B239" s="851"/>
      <c r="C239" s="852"/>
      <c r="D239" s="853"/>
      <c r="E239" s="852"/>
      <c r="F239" s="852"/>
      <c r="G239" s="851"/>
      <c r="H239" s="851"/>
      <c r="I239" s="851"/>
      <c r="J239" s="851"/>
      <c r="K239" s="851"/>
      <c r="L239" s="851"/>
      <c r="M239" s="851"/>
      <c r="N239" s="851"/>
      <c r="O239" s="851"/>
      <c r="P239" s="851"/>
      <c r="Q239" s="851"/>
      <c r="R239" s="851"/>
      <c r="S239" s="851"/>
      <c r="T239" s="851"/>
      <c r="U239" s="851"/>
      <c r="V239" s="851"/>
      <c r="W239" s="851"/>
      <c r="X239" s="851"/>
      <c r="Y239" s="851"/>
      <c r="Z239" s="851"/>
      <c r="AA239" s="851"/>
      <c r="AB239" s="851"/>
      <c r="AC239" s="851"/>
      <c r="AD239" s="851"/>
      <c r="AE239" s="851"/>
      <c r="AF239" s="851"/>
      <c r="AG239" s="851"/>
      <c r="AH239" s="851"/>
      <c r="AI239" s="851"/>
      <c r="AJ239" s="851"/>
      <c r="AK239" s="851"/>
      <c r="AL239" s="851"/>
      <c r="AM239" s="851"/>
      <c r="AN239" s="851"/>
      <c r="AO239" s="851"/>
      <c r="AP239" s="851"/>
      <c r="AQ239" s="851"/>
      <c r="AR239" s="851"/>
      <c r="AS239" s="851"/>
      <c r="AT239" s="851"/>
      <c r="AU239" s="851"/>
      <c r="AV239" s="851"/>
      <c r="AW239" s="851"/>
      <c r="AX239" s="851"/>
      <c r="AY239" s="851"/>
      <c r="AZ239" s="851"/>
      <c r="BA239" s="851"/>
      <c r="BB239" s="851"/>
      <c r="BC239" s="851"/>
      <c r="BD239" s="851"/>
      <c r="BE239" s="851"/>
      <c r="BF239" s="851"/>
      <c r="BG239" s="851"/>
      <c r="BH239" s="851"/>
      <c r="BI239" s="851"/>
      <c r="BJ239" s="851"/>
      <c r="BK239" s="851"/>
      <c r="BL239" s="851"/>
    </row>
    <row r="240" spans="1:64" s="854" customFormat="1">
      <c r="A240" s="851"/>
      <c r="B240" s="851"/>
      <c r="C240" s="852"/>
      <c r="D240" s="853"/>
      <c r="E240" s="852"/>
      <c r="F240" s="852"/>
      <c r="G240" s="851"/>
      <c r="H240" s="851"/>
      <c r="I240" s="851"/>
      <c r="J240" s="851"/>
      <c r="K240" s="851"/>
      <c r="L240" s="851"/>
      <c r="M240" s="851"/>
      <c r="N240" s="851"/>
      <c r="O240" s="851"/>
      <c r="P240" s="851"/>
      <c r="Q240" s="851"/>
      <c r="R240" s="851"/>
      <c r="S240" s="851"/>
      <c r="T240" s="851"/>
      <c r="U240" s="851"/>
      <c r="V240" s="851"/>
      <c r="W240" s="851"/>
      <c r="X240" s="851"/>
      <c r="Y240" s="851"/>
      <c r="Z240" s="851"/>
      <c r="AA240" s="851"/>
      <c r="AB240" s="851"/>
      <c r="AC240" s="851"/>
      <c r="AD240" s="851"/>
      <c r="AE240" s="851"/>
      <c r="AF240" s="851"/>
      <c r="AG240" s="851"/>
      <c r="AH240" s="851"/>
      <c r="AI240" s="851"/>
      <c r="AJ240" s="851"/>
      <c r="AK240" s="851"/>
      <c r="AL240" s="851"/>
      <c r="AM240" s="851"/>
      <c r="AN240" s="851"/>
      <c r="AO240" s="851"/>
      <c r="AP240" s="851"/>
      <c r="AQ240" s="851"/>
      <c r="AR240" s="851"/>
      <c r="AS240" s="851"/>
      <c r="AT240" s="851"/>
      <c r="AU240" s="851"/>
      <c r="AV240" s="851"/>
      <c r="AW240" s="851"/>
      <c r="AX240" s="851"/>
      <c r="AY240" s="851"/>
      <c r="AZ240" s="851"/>
      <c r="BA240" s="851"/>
      <c r="BB240" s="851"/>
      <c r="BC240" s="851"/>
      <c r="BD240" s="851"/>
      <c r="BE240" s="851"/>
      <c r="BF240" s="851"/>
      <c r="BG240" s="851"/>
      <c r="BH240" s="851"/>
      <c r="BI240" s="851"/>
      <c r="BJ240" s="851"/>
      <c r="BK240" s="851"/>
      <c r="BL240" s="851"/>
    </row>
    <row r="241" spans="1:64" s="854" customFormat="1">
      <c r="A241" s="851"/>
      <c r="B241" s="851"/>
      <c r="C241" s="852"/>
      <c r="D241" s="853"/>
      <c r="E241" s="852"/>
      <c r="F241" s="852"/>
      <c r="G241" s="851"/>
      <c r="H241" s="851"/>
      <c r="I241" s="851"/>
      <c r="J241" s="851"/>
      <c r="K241" s="851"/>
      <c r="L241" s="851"/>
      <c r="M241" s="851"/>
      <c r="N241" s="851"/>
      <c r="O241" s="851"/>
      <c r="P241" s="851"/>
      <c r="Q241" s="851"/>
      <c r="R241" s="851"/>
      <c r="S241" s="851"/>
      <c r="T241" s="851"/>
      <c r="U241" s="851"/>
      <c r="V241" s="851"/>
      <c r="W241" s="851"/>
      <c r="X241" s="851"/>
      <c r="Y241" s="851"/>
      <c r="Z241" s="851"/>
      <c r="AA241" s="851"/>
      <c r="AB241" s="851"/>
      <c r="AC241" s="851"/>
      <c r="AD241" s="851"/>
      <c r="AE241" s="851"/>
      <c r="AF241" s="851"/>
      <c r="AG241" s="851"/>
      <c r="AH241" s="851"/>
      <c r="AI241" s="851"/>
      <c r="AJ241" s="851"/>
      <c r="AK241" s="851"/>
      <c r="AL241" s="851"/>
      <c r="AM241" s="851"/>
      <c r="AN241" s="851"/>
      <c r="AO241" s="851"/>
      <c r="AP241" s="851"/>
      <c r="AQ241" s="851"/>
      <c r="AR241" s="851"/>
      <c r="AS241" s="851"/>
      <c r="AT241" s="851"/>
      <c r="AU241" s="851"/>
      <c r="AV241" s="851"/>
      <c r="AW241" s="851"/>
      <c r="AX241" s="851"/>
      <c r="AY241" s="851"/>
      <c r="AZ241" s="851"/>
      <c r="BA241" s="851"/>
      <c r="BB241" s="851"/>
      <c r="BC241" s="851"/>
      <c r="BD241" s="851"/>
      <c r="BE241" s="851"/>
      <c r="BF241" s="851"/>
      <c r="BG241" s="851"/>
      <c r="BH241" s="851"/>
      <c r="BI241" s="851"/>
      <c r="BJ241" s="851"/>
      <c r="BK241" s="851"/>
      <c r="BL241" s="851"/>
    </row>
    <row r="242" spans="1:64" s="854" customFormat="1">
      <c r="A242" s="851"/>
      <c r="B242" s="851"/>
      <c r="C242" s="852"/>
      <c r="D242" s="853"/>
      <c r="E242" s="852"/>
      <c r="F242" s="852"/>
      <c r="G242" s="851"/>
      <c r="H242" s="851"/>
      <c r="I242" s="851"/>
      <c r="J242" s="851"/>
      <c r="K242" s="851"/>
      <c r="L242" s="851"/>
      <c r="M242" s="851"/>
      <c r="N242" s="851"/>
      <c r="O242" s="851"/>
      <c r="P242" s="851"/>
      <c r="Q242" s="851"/>
      <c r="R242" s="851"/>
      <c r="S242" s="851"/>
      <c r="T242" s="851"/>
      <c r="U242" s="851"/>
      <c r="V242" s="851"/>
      <c r="W242" s="851"/>
      <c r="X242" s="851"/>
      <c r="Y242" s="851"/>
      <c r="Z242" s="851"/>
      <c r="AA242" s="851"/>
      <c r="AB242" s="851"/>
      <c r="AC242" s="851"/>
      <c r="AD242" s="851"/>
      <c r="AE242" s="851"/>
      <c r="AF242" s="851"/>
      <c r="AG242" s="851"/>
      <c r="AH242" s="851"/>
      <c r="AI242" s="851"/>
      <c r="AJ242" s="851"/>
      <c r="AK242" s="851"/>
      <c r="AL242" s="851"/>
      <c r="AM242" s="851"/>
      <c r="AN242" s="851"/>
      <c r="AO242" s="851"/>
      <c r="AP242" s="851"/>
      <c r="AQ242" s="851"/>
      <c r="AR242" s="851"/>
      <c r="AS242" s="851"/>
      <c r="AT242" s="851"/>
      <c r="AU242" s="851"/>
      <c r="AV242" s="851"/>
      <c r="AW242" s="851"/>
      <c r="AX242" s="851"/>
      <c r="AY242" s="851"/>
      <c r="AZ242" s="851"/>
      <c r="BA242" s="851"/>
      <c r="BB242" s="851"/>
      <c r="BC242" s="851"/>
      <c r="BD242" s="851"/>
      <c r="BE242" s="851"/>
      <c r="BF242" s="851"/>
      <c r="BG242" s="851"/>
      <c r="BH242" s="851"/>
      <c r="BI242" s="851"/>
      <c r="BJ242" s="851"/>
      <c r="BK242" s="851"/>
      <c r="BL242" s="851"/>
    </row>
    <row r="243" spans="1:64" s="854" customFormat="1">
      <c r="A243" s="851"/>
      <c r="B243" s="851"/>
      <c r="C243" s="852"/>
      <c r="D243" s="853"/>
      <c r="E243" s="852"/>
      <c r="F243" s="852"/>
      <c r="G243" s="851"/>
      <c r="H243" s="851"/>
      <c r="I243" s="851"/>
      <c r="J243" s="851"/>
      <c r="K243" s="851"/>
      <c r="L243" s="851"/>
      <c r="M243" s="851"/>
      <c r="N243" s="851"/>
      <c r="O243" s="851"/>
      <c r="P243" s="851"/>
      <c r="Q243" s="851"/>
      <c r="R243" s="851"/>
      <c r="S243" s="851"/>
      <c r="T243" s="851"/>
      <c r="U243" s="851"/>
      <c r="V243" s="851"/>
      <c r="W243" s="851"/>
      <c r="X243" s="851"/>
      <c r="Y243" s="851"/>
      <c r="Z243" s="851"/>
      <c r="AA243" s="851"/>
      <c r="AB243" s="851"/>
      <c r="AC243" s="851"/>
      <c r="AD243" s="851"/>
      <c r="AE243" s="851"/>
      <c r="AF243" s="851"/>
      <c r="AG243" s="851"/>
      <c r="AH243" s="851"/>
      <c r="AI243" s="851"/>
      <c r="AJ243" s="851"/>
      <c r="AK243" s="851"/>
      <c r="AL243" s="851"/>
      <c r="AM243" s="851"/>
      <c r="AN243" s="851"/>
      <c r="AO243" s="851"/>
      <c r="AP243" s="851"/>
      <c r="AQ243" s="851"/>
      <c r="AR243" s="851"/>
      <c r="AS243" s="851"/>
      <c r="AT243" s="851"/>
      <c r="AU243" s="851"/>
      <c r="AV243" s="851"/>
      <c r="AW243" s="851"/>
      <c r="AX243" s="851"/>
      <c r="AY243" s="851"/>
      <c r="AZ243" s="851"/>
      <c r="BA243" s="851"/>
      <c r="BB243" s="851"/>
      <c r="BC243" s="851"/>
      <c r="BD243" s="851"/>
      <c r="BE243" s="851"/>
      <c r="BF243" s="851"/>
      <c r="BG243" s="851"/>
      <c r="BH243" s="851"/>
      <c r="BI243" s="851"/>
      <c r="BJ243" s="851"/>
      <c r="BK243" s="851"/>
      <c r="BL243" s="851"/>
    </row>
    <row r="244" spans="1:64" s="854" customFormat="1">
      <c r="A244" s="851"/>
      <c r="B244" s="851"/>
      <c r="C244" s="852"/>
      <c r="D244" s="853"/>
      <c r="E244" s="852"/>
      <c r="F244" s="852"/>
      <c r="G244" s="851"/>
      <c r="H244" s="851"/>
      <c r="I244" s="851"/>
      <c r="J244" s="851"/>
      <c r="K244" s="851"/>
      <c r="L244" s="851"/>
      <c r="M244" s="851"/>
      <c r="N244" s="851"/>
      <c r="O244" s="851"/>
      <c r="P244" s="851"/>
      <c r="Q244" s="851"/>
      <c r="R244" s="851"/>
      <c r="S244" s="851"/>
      <c r="T244" s="851"/>
      <c r="U244" s="851"/>
      <c r="V244" s="851"/>
      <c r="W244" s="851"/>
      <c r="X244" s="851"/>
      <c r="Y244" s="851"/>
      <c r="Z244" s="851"/>
      <c r="AA244" s="851"/>
      <c r="AB244" s="851"/>
      <c r="AC244" s="851"/>
      <c r="AD244" s="851"/>
      <c r="AE244" s="851"/>
      <c r="AF244" s="851"/>
      <c r="AG244" s="851"/>
      <c r="AH244" s="851"/>
      <c r="AI244" s="851"/>
      <c r="AJ244" s="851"/>
      <c r="AK244" s="851"/>
      <c r="AL244" s="851"/>
      <c r="AM244" s="851"/>
      <c r="AN244" s="851"/>
      <c r="AO244" s="851"/>
      <c r="AP244" s="851"/>
      <c r="AQ244" s="851"/>
      <c r="AR244" s="851"/>
      <c r="AS244" s="851"/>
      <c r="AT244" s="851"/>
      <c r="AU244" s="851"/>
      <c r="AV244" s="851"/>
      <c r="AW244" s="851"/>
      <c r="AX244" s="851"/>
      <c r="AY244" s="851"/>
      <c r="AZ244" s="851"/>
      <c r="BA244" s="851"/>
      <c r="BB244" s="851"/>
      <c r="BC244" s="851"/>
      <c r="BD244" s="851"/>
      <c r="BE244" s="851"/>
      <c r="BF244" s="851"/>
      <c r="BG244" s="851"/>
      <c r="BH244" s="851"/>
      <c r="BI244" s="851"/>
      <c r="BJ244" s="851"/>
      <c r="BK244" s="851"/>
      <c r="BL244" s="851"/>
    </row>
    <row r="245" spans="1:64" s="854" customFormat="1">
      <c r="A245" s="851"/>
      <c r="B245" s="851"/>
      <c r="C245" s="852"/>
      <c r="D245" s="853"/>
      <c r="E245" s="852"/>
      <c r="F245" s="852"/>
      <c r="G245" s="851"/>
      <c r="H245" s="851"/>
      <c r="I245" s="851"/>
      <c r="J245" s="851"/>
      <c r="K245" s="851"/>
      <c r="L245" s="851"/>
      <c r="M245" s="851"/>
      <c r="N245" s="851"/>
      <c r="O245" s="851"/>
      <c r="P245" s="851"/>
      <c r="Q245" s="851"/>
      <c r="R245" s="851"/>
      <c r="S245" s="851"/>
      <c r="T245" s="851"/>
      <c r="U245" s="851"/>
      <c r="V245" s="851"/>
      <c r="W245" s="851"/>
      <c r="X245" s="851"/>
      <c r="Y245" s="851"/>
      <c r="Z245" s="851"/>
      <c r="AA245" s="851"/>
      <c r="AB245" s="851"/>
      <c r="AC245" s="851"/>
      <c r="AD245" s="851"/>
      <c r="AE245" s="851"/>
      <c r="AF245" s="851"/>
      <c r="AG245" s="851"/>
      <c r="AH245" s="851"/>
      <c r="AI245" s="851"/>
      <c r="AJ245" s="851"/>
      <c r="AK245" s="851"/>
      <c r="AL245" s="851"/>
      <c r="AM245" s="851"/>
      <c r="AN245" s="851"/>
      <c r="AO245" s="851"/>
      <c r="AP245" s="851"/>
      <c r="AQ245" s="851"/>
      <c r="AR245" s="851"/>
      <c r="AS245" s="851"/>
      <c r="AT245" s="851"/>
      <c r="AU245" s="851"/>
      <c r="AV245" s="851"/>
      <c r="AW245" s="851"/>
      <c r="AX245" s="851"/>
      <c r="AY245" s="851"/>
      <c r="AZ245" s="851"/>
      <c r="BA245" s="851"/>
      <c r="BB245" s="851"/>
      <c r="BC245" s="851"/>
      <c r="BD245" s="851"/>
      <c r="BE245" s="851"/>
      <c r="BF245" s="851"/>
      <c r="BG245" s="851"/>
      <c r="BH245" s="851"/>
      <c r="BI245" s="851"/>
      <c r="BJ245" s="851"/>
      <c r="BK245" s="851"/>
      <c r="BL245" s="851"/>
    </row>
    <row r="246" spans="1:64" s="854" customFormat="1">
      <c r="A246" s="851"/>
      <c r="B246" s="851"/>
      <c r="C246" s="852"/>
      <c r="D246" s="853"/>
      <c r="E246" s="852"/>
      <c r="F246" s="852"/>
      <c r="G246" s="851"/>
      <c r="H246" s="851"/>
      <c r="I246" s="851"/>
      <c r="J246" s="851"/>
      <c r="K246" s="851"/>
      <c r="L246" s="851"/>
      <c r="M246" s="851"/>
      <c r="N246" s="851"/>
      <c r="O246" s="851"/>
      <c r="P246" s="851"/>
      <c r="Q246" s="851"/>
      <c r="R246" s="851"/>
      <c r="S246" s="851"/>
      <c r="T246" s="851"/>
      <c r="U246" s="851"/>
      <c r="V246" s="851"/>
      <c r="W246" s="851"/>
      <c r="X246" s="851"/>
      <c r="Y246" s="851"/>
      <c r="Z246" s="851"/>
      <c r="AA246" s="851"/>
      <c r="AB246" s="851"/>
      <c r="AC246" s="851"/>
      <c r="AD246" s="851"/>
      <c r="AE246" s="851"/>
      <c r="AF246" s="851"/>
      <c r="AG246" s="851"/>
      <c r="AH246" s="851"/>
      <c r="AI246" s="851"/>
      <c r="AJ246" s="851"/>
      <c r="AK246" s="851"/>
      <c r="AL246" s="851"/>
      <c r="AM246" s="851"/>
      <c r="AN246" s="851"/>
      <c r="AO246" s="851"/>
      <c r="AP246" s="851"/>
      <c r="AQ246" s="851"/>
      <c r="AR246" s="851"/>
      <c r="AS246" s="851"/>
      <c r="AT246" s="851"/>
      <c r="AU246" s="851"/>
      <c r="AV246" s="851"/>
      <c r="AW246" s="851"/>
      <c r="AX246" s="851"/>
      <c r="AY246" s="851"/>
      <c r="AZ246" s="851"/>
      <c r="BA246" s="851"/>
      <c r="BB246" s="851"/>
      <c r="BC246" s="851"/>
      <c r="BD246" s="851"/>
      <c r="BE246" s="851"/>
      <c r="BF246" s="851"/>
      <c r="BG246" s="851"/>
      <c r="BH246" s="851"/>
      <c r="BI246" s="851"/>
      <c r="BJ246" s="851"/>
      <c r="BK246" s="851"/>
      <c r="BL246" s="851"/>
    </row>
    <row r="247" spans="1:64" s="854" customFormat="1">
      <c r="A247" s="851"/>
      <c r="B247" s="851"/>
      <c r="C247" s="852"/>
      <c r="D247" s="853"/>
      <c r="E247" s="852"/>
      <c r="F247" s="852"/>
      <c r="G247" s="851"/>
      <c r="H247" s="851"/>
      <c r="I247" s="851"/>
      <c r="J247" s="851"/>
      <c r="K247" s="851"/>
      <c r="L247" s="851"/>
      <c r="M247" s="851"/>
      <c r="N247" s="851"/>
      <c r="O247" s="851"/>
      <c r="P247" s="851"/>
      <c r="Q247" s="851"/>
      <c r="R247" s="851"/>
      <c r="S247" s="851"/>
      <c r="T247" s="851"/>
      <c r="U247" s="851"/>
      <c r="V247" s="851"/>
      <c r="W247" s="851"/>
      <c r="X247" s="851"/>
      <c r="Y247" s="851"/>
      <c r="Z247" s="851"/>
      <c r="AA247" s="851"/>
      <c r="AB247" s="851"/>
      <c r="AC247" s="851"/>
      <c r="AD247" s="851"/>
      <c r="AE247" s="851"/>
      <c r="AF247" s="851"/>
      <c r="AG247" s="851"/>
      <c r="AH247" s="851"/>
      <c r="AI247" s="851"/>
      <c r="AJ247" s="851"/>
      <c r="AK247" s="851"/>
      <c r="AL247" s="851"/>
      <c r="AM247" s="851"/>
      <c r="AN247" s="851"/>
      <c r="AO247" s="851"/>
      <c r="AP247" s="851"/>
      <c r="AQ247" s="851"/>
      <c r="AR247" s="851"/>
      <c r="AS247" s="851"/>
      <c r="AT247" s="851"/>
      <c r="AU247" s="851"/>
      <c r="AV247" s="851"/>
      <c r="AW247" s="851"/>
      <c r="AX247" s="851"/>
      <c r="AY247" s="851"/>
      <c r="AZ247" s="851"/>
      <c r="BA247" s="851"/>
      <c r="BB247" s="851"/>
      <c r="BC247" s="851"/>
      <c r="BD247" s="851"/>
      <c r="BE247" s="851"/>
      <c r="BF247" s="851"/>
      <c r="BG247" s="851"/>
      <c r="BH247" s="851"/>
      <c r="BI247" s="851"/>
      <c r="BJ247" s="851"/>
      <c r="BK247" s="851"/>
      <c r="BL247" s="851"/>
    </row>
    <row r="248" spans="1:64" s="854" customFormat="1">
      <c r="A248" s="851"/>
      <c r="B248" s="851"/>
      <c r="C248" s="852"/>
      <c r="D248" s="853"/>
      <c r="E248" s="852"/>
      <c r="F248" s="852"/>
      <c r="G248" s="851"/>
      <c r="H248" s="851"/>
      <c r="I248" s="851"/>
      <c r="J248" s="851"/>
      <c r="K248" s="851"/>
      <c r="L248" s="851"/>
      <c r="M248" s="851"/>
      <c r="N248" s="851"/>
      <c r="O248" s="851"/>
      <c r="P248" s="851"/>
      <c r="Q248" s="851"/>
      <c r="R248" s="851"/>
      <c r="S248" s="851"/>
      <c r="T248" s="851"/>
      <c r="U248" s="851"/>
      <c r="V248" s="851"/>
      <c r="W248" s="851"/>
      <c r="X248" s="851"/>
      <c r="Y248" s="851"/>
      <c r="Z248" s="851"/>
      <c r="AA248" s="851"/>
      <c r="AB248" s="851"/>
      <c r="AC248" s="851"/>
      <c r="AD248" s="851"/>
      <c r="AE248" s="851"/>
      <c r="AF248" s="851"/>
      <c r="AG248" s="851"/>
      <c r="AH248" s="851"/>
      <c r="AI248" s="851"/>
      <c r="AJ248" s="851"/>
      <c r="AK248" s="851"/>
      <c r="AL248" s="851"/>
      <c r="AM248" s="851"/>
      <c r="AN248" s="851"/>
      <c r="AO248" s="851"/>
      <c r="AP248" s="851"/>
      <c r="AQ248" s="851"/>
      <c r="AR248" s="851"/>
      <c r="AS248" s="851"/>
      <c r="AT248" s="851"/>
      <c r="AU248" s="851"/>
      <c r="AV248" s="851"/>
      <c r="AW248" s="851"/>
      <c r="AX248" s="851"/>
      <c r="AY248" s="851"/>
      <c r="AZ248" s="851"/>
      <c r="BA248" s="851"/>
      <c r="BB248" s="851"/>
      <c r="BC248" s="851"/>
      <c r="BD248" s="851"/>
      <c r="BE248" s="851"/>
      <c r="BF248" s="851"/>
      <c r="BG248" s="851"/>
      <c r="BH248" s="851"/>
      <c r="BI248" s="851"/>
      <c r="BJ248" s="851"/>
      <c r="BK248" s="851"/>
      <c r="BL248" s="851"/>
    </row>
    <row r="249" spans="1:64" s="854" customFormat="1">
      <c r="A249" s="851"/>
      <c r="B249" s="851"/>
      <c r="C249" s="852"/>
      <c r="D249" s="853"/>
      <c r="E249" s="852"/>
      <c r="F249" s="852"/>
      <c r="G249" s="851"/>
      <c r="H249" s="851"/>
      <c r="I249" s="851"/>
      <c r="J249" s="851"/>
      <c r="K249" s="851"/>
      <c r="L249" s="851"/>
      <c r="M249" s="851"/>
      <c r="N249" s="851"/>
      <c r="O249" s="851"/>
      <c r="P249" s="851"/>
      <c r="Q249" s="851"/>
      <c r="R249" s="851"/>
      <c r="S249" s="851"/>
      <c r="T249" s="851"/>
      <c r="U249" s="851"/>
      <c r="V249" s="851"/>
      <c r="W249" s="851"/>
      <c r="X249" s="851"/>
      <c r="Y249" s="851"/>
      <c r="Z249" s="851"/>
      <c r="AA249" s="851"/>
      <c r="AB249" s="851"/>
      <c r="AC249" s="851"/>
      <c r="AD249" s="851"/>
      <c r="AE249" s="851"/>
      <c r="AF249" s="851"/>
      <c r="AG249" s="851"/>
      <c r="AH249" s="851"/>
      <c r="AI249" s="851"/>
      <c r="AJ249" s="851"/>
      <c r="AK249" s="851"/>
      <c r="AL249" s="851"/>
      <c r="AM249" s="851"/>
      <c r="AN249" s="851"/>
      <c r="AO249" s="851"/>
      <c r="AP249" s="851"/>
      <c r="AQ249" s="851"/>
      <c r="AR249" s="851"/>
      <c r="AS249" s="851"/>
      <c r="AT249" s="851"/>
      <c r="AU249" s="851"/>
      <c r="AV249" s="851"/>
      <c r="AW249" s="851"/>
      <c r="AX249" s="851"/>
      <c r="AY249" s="851"/>
      <c r="AZ249" s="851"/>
      <c r="BA249" s="851"/>
      <c r="BB249" s="851"/>
      <c r="BC249" s="851"/>
      <c r="BD249" s="851"/>
      <c r="BE249" s="851"/>
      <c r="BF249" s="851"/>
      <c r="BG249" s="851"/>
      <c r="BH249" s="851"/>
      <c r="BI249" s="851"/>
      <c r="BJ249" s="851"/>
      <c r="BK249" s="851"/>
      <c r="BL249" s="851"/>
    </row>
    <row r="250" spans="1:64" s="854" customFormat="1">
      <c r="A250" s="851"/>
      <c r="B250" s="851"/>
      <c r="C250" s="852"/>
      <c r="D250" s="853"/>
      <c r="E250" s="852"/>
      <c r="F250" s="852"/>
      <c r="G250" s="851"/>
      <c r="H250" s="851"/>
      <c r="I250" s="851"/>
      <c r="J250" s="851"/>
      <c r="K250" s="851"/>
      <c r="L250" s="851"/>
      <c r="M250" s="851"/>
      <c r="N250" s="851"/>
      <c r="O250" s="851"/>
      <c r="P250" s="851"/>
      <c r="Q250" s="851"/>
      <c r="R250" s="851"/>
      <c r="S250" s="851"/>
      <c r="T250" s="851"/>
      <c r="U250" s="851"/>
      <c r="V250" s="851"/>
      <c r="W250" s="851"/>
      <c r="X250" s="851"/>
      <c r="Y250" s="851"/>
      <c r="Z250" s="851"/>
      <c r="AA250" s="851"/>
      <c r="AB250" s="851"/>
      <c r="AC250" s="851"/>
      <c r="AD250" s="851"/>
      <c r="AE250" s="851"/>
      <c r="AF250" s="851"/>
      <c r="AG250" s="851"/>
      <c r="AH250" s="851"/>
      <c r="AI250" s="851"/>
      <c r="AJ250" s="851"/>
      <c r="AK250" s="851"/>
      <c r="AL250" s="851"/>
      <c r="AM250" s="851"/>
      <c r="AN250" s="851"/>
      <c r="AO250" s="851"/>
      <c r="AP250" s="851"/>
      <c r="AQ250" s="851"/>
      <c r="AR250" s="851"/>
      <c r="AS250" s="851"/>
      <c r="AT250" s="851"/>
      <c r="AU250" s="851"/>
      <c r="AV250" s="851"/>
      <c r="AW250" s="851"/>
      <c r="AX250" s="851"/>
      <c r="AY250" s="851"/>
      <c r="AZ250" s="851"/>
      <c r="BA250" s="851"/>
      <c r="BB250" s="851"/>
      <c r="BC250" s="851"/>
      <c r="BD250" s="851"/>
      <c r="BE250" s="851"/>
      <c r="BF250" s="851"/>
      <c r="BG250" s="851"/>
      <c r="BH250" s="851"/>
      <c r="BI250" s="851"/>
      <c r="BJ250" s="851"/>
      <c r="BK250" s="851"/>
      <c r="BL250" s="851"/>
    </row>
    <row r="251" spans="1:64" s="854" customFormat="1">
      <c r="A251" s="851"/>
      <c r="B251" s="851"/>
      <c r="C251" s="852"/>
      <c r="D251" s="853"/>
      <c r="E251" s="852"/>
      <c r="F251" s="852"/>
      <c r="G251" s="851"/>
      <c r="H251" s="851"/>
      <c r="I251" s="851"/>
      <c r="J251" s="851"/>
      <c r="K251" s="851"/>
      <c r="L251" s="851"/>
      <c r="M251" s="851"/>
      <c r="N251" s="851"/>
      <c r="O251" s="851"/>
      <c r="P251" s="851"/>
      <c r="Q251" s="851"/>
      <c r="R251" s="851"/>
      <c r="S251" s="851"/>
      <c r="T251" s="851"/>
      <c r="U251" s="851"/>
      <c r="V251" s="851"/>
      <c r="W251" s="851"/>
      <c r="X251" s="851"/>
      <c r="Y251" s="851"/>
      <c r="Z251" s="851"/>
      <c r="AA251" s="851"/>
      <c r="AB251" s="851"/>
      <c r="AC251" s="851"/>
      <c r="AD251" s="851"/>
      <c r="AE251" s="851"/>
      <c r="AF251" s="851"/>
      <c r="AG251" s="851"/>
      <c r="AH251" s="851"/>
      <c r="AI251" s="851"/>
      <c r="AJ251" s="851"/>
      <c r="AK251" s="851"/>
      <c r="AL251" s="851"/>
      <c r="AM251" s="851"/>
      <c r="AN251" s="851"/>
      <c r="AO251" s="851"/>
      <c r="AP251" s="851"/>
      <c r="AQ251" s="851"/>
      <c r="AR251" s="851"/>
      <c r="AS251" s="851"/>
      <c r="AT251" s="851"/>
      <c r="AU251" s="851"/>
      <c r="AV251" s="851"/>
      <c r="AW251" s="851"/>
      <c r="AX251" s="851"/>
      <c r="AY251" s="851"/>
      <c r="AZ251" s="851"/>
      <c r="BA251" s="851"/>
      <c r="BB251" s="851"/>
      <c r="BC251" s="851"/>
      <c r="BD251" s="851"/>
      <c r="BE251" s="851"/>
      <c r="BF251" s="851"/>
      <c r="BG251" s="851"/>
      <c r="BH251" s="851"/>
      <c r="BI251" s="851"/>
      <c r="BJ251" s="851"/>
      <c r="BK251" s="851"/>
      <c r="BL251" s="851"/>
    </row>
    <row r="252" spans="1:64" s="854" customFormat="1">
      <c r="A252" s="851"/>
      <c r="B252" s="851"/>
      <c r="C252" s="852"/>
      <c r="D252" s="853"/>
      <c r="E252" s="852"/>
      <c r="F252" s="852"/>
      <c r="G252" s="851"/>
      <c r="H252" s="851"/>
      <c r="I252" s="851"/>
      <c r="J252" s="851"/>
      <c r="K252" s="851"/>
      <c r="L252" s="851"/>
      <c r="M252" s="851"/>
      <c r="N252" s="851"/>
      <c r="O252" s="851"/>
      <c r="P252" s="851"/>
      <c r="Q252" s="851"/>
      <c r="R252" s="851"/>
      <c r="S252" s="851"/>
      <c r="T252" s="851"/>
      <c r="U252" s="851"/>
      <c r="V252" s="851"/>
      <c r="W252" s="851"/>
      <c r="X252" s="851"/>
      <c r="Y252" s="851"/>
      <c r="Z252" s="851"/>
      <c r="AA252" s="851"/>
      <c r="AB252" s="851"/>
      <c r="AC252" s="851"/>
      <c r="AD252" s="851"/>
      <c r="AE252" s="851"/>
      <c r="AF252" s="851"/>
      <c r="AG252" s="851"/>
      <c r="AH252" s="851"/>
      <c r="AI252" s="851"/>
      <c r="AJ252" s="851"/>
      <c r="AK252" s="851"/>
      <c r="AL252" s="851"/>
      <c r="AM252" s="851"/>
      <c r="AN252" s="851"/>
      <c r="AO252" s="851"/>
      <c r="AP252" s="851"/>
      <c r="AQ252" s="851"/>
      <c r="AR252" s="851"/>
      <c r="AS252" s="851"/>
      <c r="AT252" s="851"/>
      <c r="AU252" s="851"/>
      <c r="AV252" s="851"/>
      <c r="AW252" s="851"/>
      <c r="AX252" s="851"/>
      <c r="AY252" s="851"/>
      <c r="AZ252" s="851"/>
      <c r="BA252" s="851"/>
      <c r="BB252" s="851"/>
      <c r="BC252" s="851"/>
      <c r="BD252" s="851"/>
      <c r="BE252" s="851"/>
      <c r="BF252" s="851"/>
      <c r="BG252" s="851"/>
      <c r="BH252" s="851"/>
      <c r="BI252" s="851"/>
      <c r="BJ252" s="851"/>
      <c r="BK252" s="851"/>
      <c r="BL252" s="851"/>
    </row>
    <row r="253" spans="1:64" s="854" customFormat="1">
      <c r="A253" s="851"/>
      <c r="B253" s="851"/>
      <c r="C253" s="852"/>
      <c r="D253" s="853"/>
      <c r="E253" s="852"/>
      <c r="F253" s="852"/>
      <c r="G253" s="851"/>
      <c r="H253" s="851"/>
      <c r="I253" s="851"/>
      <c r="J253" s="851"/>
      <c r="K253" s="851"/>
      <c r="L253" s="851"/>
      <c r="M253" s="851"/>
      <c r="N253" s="851"/>
      <c r="O253" s="851"/>
      <c r="P253" s="851"/>
      <c r="Q253" s="851"/>
      <c r="R253" s="851"/>
      <c r="S253" s="851"/>
      <c r="T253" s="851"/>
      <c r="U253" s="851"/>
      <c r="V253" s="851"/>
      <c r="W253" s="851"/>
      <c r="X253" s="851"/>
      <c r="Y253" s="851"/>
      <c r="Z253" s="851"/>
      <c r="AA253" s="851"/>
      <c r="AB253" s="851"/>
      <c r="AC253" s="851"/>
      <c r="AD253" s="851"/>
      <c r="AE253" s="851"/>
      <c r="AF253" s="851"/>
      <c r="AG253" s="851"/>
      <c r="AH253" s="851"/>
      <c r="AI253" s="851"/>
      <c r="AJ253" s="851"/>
      <c r="AK253" s="851"/>
      <c r="AL253" s="851"/>
      <c r="AM253" s="851"/>
      <c r="AN253" s="851"/>
      <c r="AO253" s="851"/>
      <c r="AP253" s="851"/>
      <c r="AQ253" s="851"/>
      <c r="AR253" s="851"/>
      <c r="AS253" s="851"/>
      <c r="AT253" s="851"/>
      <c r="AU253" s="851"/>
      <c r="AV253" s="851"/>
      <c r="AW253" s="851"/>
      <c r="AX253" s="851"/>
      <c r="AY253" s="851"/>
      <c r="AZ253" s="851"/>
      <c r="BA253" s="851"/>
      <c r="BB253" s="851"/>
      <c r="BC253" s="851"/>
      <c r="BD253" s="851"/>
      <c r="BE253" s="851"/>
      <c r="BF253" s="851"/>
      <c r="BG253" s="851"/>
      <c r="BH253" s="851"/>
      <c r="BI253" s="851"/>
      <c r="BJ253" s="851"/>
      <c r="BK253" s="851"/>
      <c r="BL253" s="851"/>
    </row>
    <row r="254" spans="1:64" s="854" customFormat="1">
      <c r="A254" s="851"/>
      <c r="B254" s="851"/>
      <c r="C254" s="852"/>
      <c r="D254" s="853"/>
      <c r="E254" s="852"/>
      <c r="F254" s="852"/>
      <c r="G254" s="851"/>
      <c r="H254" s="851"/>
      <c r="I254" s="851"/>
      <c r="J254" s="851"/>
      <c r="K254" s="851"/>
      <c r="L254" s="851"/>
      <c r="M254" s="851"/>
      <c r="N254" s="851"/>
      <c r="O254" s="851"/>
      <c r="P254" s="851"/>
      <c r="Q254" s="851"/>
      <c r="R254" s="851"/>
      <c r="S254" s="851"/>
      <c r="T254" s="851"/>
      <c r="U254" s="851"/>
      <c r="V254" s="851"/>
      <c r="W254" s="851"/>
      <c r="X254" s="851"/>
      <c r="Y254" s="851"/>
      <c r="Z254" s="851"/>
      <c r="AA254" s="851"/>
      <c r="AB254" s="851"/>
      <c r="AC254" s="851"/>
      <c r="AD254" s="851"/>
      <c r="AE254" s="851"/>
      <c r="AF254" s="851"/>
      <c r="AG254" s="851"/>
      <c r="AH254" s="851"/>
      <c r="AI254" s="851"/>
      <c r="AJ254" s="851"/>
      <c r="AK254" s="851"/>
      <c r="AL254" s="851"/>
      <c r="AM254" s="851"/>
      <c r="AN254" s="851"/>
      <c r="AO254" s="851"/>
      <c r="AP254" s="851"/>
      <c r="AQ254" s="851"/>
      <c r="AR254" s="851"/>
      <c r="AS254" s="851"/>
      <c r="AT254" s="851"/>
      <c r="AU254" s="851"/>
      <c r="AV254" s="851"/>
      <c r="AW254" s="851"/>
      <c r="AX254" s="851"/>
      <c r="AY254" s="851"/>
      <c r="AZ254" s="851"/>
      <c r="BA254" s="851"/>
      <c r="BB254" s="851"/>
      <c r="BC254" s="851"/>
      <c r="BD254" s="851"/>
      <c r="BE254" s="851"/>
      <c r="BF254" s="851"/>
      <c r="BG254" s="851"/>
      <c r="BH254" s="851"/>
      <c r="BI254" s="851"/>
      <c r="BJ254" s="851"/>
      <c r="BK254" s="851"/>
      <c r="BL254" s="851"/>
    </row>
    <row r="255" spans="1:64" s="854" customFormat="1">
      <c r="A255" s="851"/>
      <c r="B255" s="851"/>
      <c r="C255" s="852"/>
      <c r="D255" s="853"/>
      <c r="E255" s="852"/>
      <c r="F255" s="852"/>
      <c r="G255" s="851"/>
      <c r="H255" s="851"/>
      <c r="I255" s="851"/>
      <c r="J255" s="851"/>
      <c r="K255" s="851"/>
      <c r="L255" s="851"/>
      <c r="M255" s="851"/>
      <c r="N255" s="851"/>
      <c r="O255" s="851"/>
      <c r="P255" s="851"/>
      <c r="Q255" s="851"/>
      <c r="R255" s="851"/>
      <c r="S255" s="851"/>
      <c r="T255" s="851"/>
      <c r="U255" s="851"/>
      <c r="V255" s="851"/>
      <c r="W255" s="851"/>
      <c r="X255" s="851"/>
      <c r="Y255" s="851"/>
      <c r="Z255" s="851"/>
      <c r="AA255" s="851"/>
      <c r="AB255" s="851"/>
      <c r="AC255" s="851"/>
      <c r="AD255" s="851"/>
      <c r="AE255" s="851"/>
      <c r="AF255" s="851"/>
      <c r="AG255" s="851"/>
      <c r="AH255" s="851"/>
      <c r="AI255" s="851"/>
      <c r="AJ255" s="851"/>
      <c r="AK255" s="851"/>
      <c r="AL255" s="851"/>
      <c r="AM255" s="851"/>
      <c r="AN255" s="851"/>
      <c r="AO255" s="851"/>
      <c r="AP255" s="851"/>
      <c r="AQ255" s="851"/>
      <c r="AR255" s="851"/>
      <c r="AS255" s="851"/>
      <c r="AT255" s="851"/>
      <c r="AU255" s="851"/>
      <c r="AV255" s="851"/>
      <c r="AW255" s="851"/>
      <c r="AX255" s="851"/>
      <c r="AY255" s="851"/>
      <c r="AZ255" s="851"/>
      <c r="BA255" s="851"/>
      <c r="BB255" s="851"/>
      <c r="BC255" s="851"/>
      <c r="BD255" s="851"/>
      <c r="BE255" s="851"/>
      <c r="BF255" s="851"/>
      <c r="BG255" s="851"/>
      <c r="BH255" s="851"/>
      <c r="BI255" s="851"/>
      <c r="BJ255" s="851"/>
      <c r="BK255" s="851"/>
      <c r="BL255" s="851"/>
    </row>
    <row r="256" spans="1:64" s="854" customFormat="1">
      <c r="A256" s="851"/>
      <c r="B256" s="851"/>
      <c r="C256" s="852"/>
      <c r="D256" s="853"/>
      <c r="E256" s="852"/>
      <c r="F256" s="852"/>
      <c r="G256" s="851"/>
      <c r="H256" s="851"/>
      <c r="I256" s="851"/>
      <c r="J256" s="851"/>
      <c r="K256" s="851"/>
      <c r="L256" s="851"/>
      <c r="M256" s="851"/>
      <c r="N256" s="851"/>
      <c r="O256" s="851"/>
      <c r="P256" s="851"/>
      <c r="Q256" s="851"/>
      <c r="R256" s="851"/>
      <c r="S256" s="851"/>
      <c r="T256" s="851"/>
      <c r="U256" s="851"/>
      <c r="V256" s="851"/>
      <c r="W256" s="851"/>
      <c r="X256" s="851"/>
      <c r="Y256" s="851"/>
      <c r="Z256" s="851"/>
      <c r="AA256" s="851"/>
      <c r="AB256" s="851"/>
      <c r="AC256" s="851"/>
      <c r="AD256" s="851"/>
      <c r="AE256" s="851"/>
      <c r="AF256" s="851"/>
      <c r="AG256" s="851"/>
      <c r="AH256" s="851"/>
      <c r="AI256" s="851"/>
      <c r="AJ256" s="851"/>
      <c r="AK256" s="851"/>
      <c r="AL256" s="851"/>
      <c r="AM256" s="851"/>
      <c r="AN256" s="851"/>
      <c r="AO256" s="851"/>
      <c r="AP256" s="851"/>
      <c r="AQ256" s="851"/>
      <c r="AR256" s="851"/>
      <c r="AS256" s="851"/>
      <c r="AT256" s="851"/>
      <c r="AU256" s="851"/>
      <c r="AV256" s="851"/>
      <c r="AW256" s="851"/>
      <c r="AX256" s="851"/>
      <c r="AY256" s="851"/>
      <c r="AZ256" s="851"/>
      <c r="BA256" s="851"/>
      <c r="BB256" s="851"/>
      <c r="BC256" s="851"/>
      <c r="BD256" s="851"/>
      <c r="BE256" s="851"/>
      <c r="BF256" s="851"/>
      <c r="BG256" s="851"/>
      <c r="BH256" s="851"/>
      <c r="BI256" s="851"/>
      <c r="BJ256" s="851"/>
      <c r="BK256" s="851"/>
      <c r="BL256" s="851"/>
    </row>
    <row r="257" spans="1:64" s="854" customFormat="1">
      <c r="A257" s="851"/>
      <c r="B257" s="851"/>
      <c r="C257" s="852"/>
      <c r="D257" s="853"/>
      <c r="E257" s="852"/>
      <c r="F257" s="852"/>
      <c r="G257" s="851"/>
      <c r="H257" s="851"/>
      <c r="I257" s="851"/>
      <c r="J257" s="851"/>
      <c r="K257" s="851"/>
      <c r="L257" s="851"/>
      <c r="M257" s="851"/>
      <c r="N257" s="851"/>
      <c r="O257" s="851"/>
      <c r="P257" s="851"/>
      <c r="Q257" s="851"/>
      <c r="R257" s="851"/>
      <c r="S257" s="851"/>
      <c r="T257" s="851"/>
      <c r="U257" s="851"/>
      <c r="V257" s="851"/>
      <c r="W257" s="851"/>
      <c r="X257" s="851"/>
      <c r="Y257" s="851"/>
      <c r="Z257" s="851"/>
      <c r="AA257" s="851"/>
      <c r="AB257" s="851"/>
      <c r="AC257" s="851"/>
      <c r="AD257" s="851"/>
      <c r="AE257" s="851"/>
      <c r="AF257" s="851"/>
      <c r="AG257" s="851"/>
      <c r="AH257" s="851"/>
      <c r="AI257" s="851"/>
      <c r="AJ257" s="851"/>
      <c r="AK257" s="851"/>
      <c r="AL257" s="851"/>
      <c r="AM257" s="851"/>
      <c r="AN257" s="851"/>
      <c r="AO257" s="851"/>
      <c r="AP257" s="851"/>
      <c r="AQ257" s="851"/>
      <c r="AR257" s="851"/>
      <c r="AS257" s="851"/>
      <c r="AT257" s="851"/>
      <c r="AU257" s="851"/>
      <c r="AV257" s="851"/>
      <c r="AW257" s="851"/>
      <c r="AX257" s="851"/>
      <c r="AY257" s="851"/>
      <c r="AZ257" s="851"/>
      <c r="BA257" s="851"/>
      <c r="BB257" s="851"/>
      <c r="BC257" s="851"/>
      <c r="BD257" s="851"/>
      <c r="BE257" s="851"/>
      <c r="BF257" s="851"/>
      <c r="BG257" s="851"/>
      <c r="BH257" s="851"/>
      <c r="BI257" s="851"/>
      <c r="BJ257" s="851"/>
      <c r="BK257" s="851"/>
      <c r="BL257" s="851"/>
    </row>
    <row r="258" spans="1:64" s="854" customFormat="1">
      <c r="A258" s="851"/>
      <c r="B258" s="851"/>
      <c r="C258" s="852"/>
      <c r="D258" s="853"/>
      <c r="E258" s="852"/>
      <c r="F258" s="852"/>
      <c r="G258" s="851"/>
      <c r="H258" s="851"/>
      <c r="I258" s="851"/>
      <c r="J258" s="851"/>
      <c r="K258" s="851"/>
      <c r="L258" s="851"/>
      <c r="M258" s="851"/>
      <c r="N258" s="851"/>
      <c r="O258" s="851"/>
      <c r="P258" s="851"/>
      <c r="Q258" s="851"/>
      <c r="R258" s="851"/>
      <c r="S258" s="851"/>
      <c r="T258" s="851"/>
      <c r="U258" s="851"/>
      <c r="V258" s="851"/>
      <c r="W258" s="851"/>
      <c r="X258" s="851"/>
      <c r="Y258" s="851"/>
      <c r="Z258" s="851"/>
      <c r="AA258" s="851"/>
      <c r="AB258" s="851"/>
      <c r="AC258" s="851"/>
      <c r="AD258" s="851"/>
      <c r="AE258" s="851"/>
      <c r="AF258" s="851"/>
      <c r="AG258" s="851"/>
      <c r="AH258" s="851"/>
      <c r="AI258" s="851"/>
      <c r="AJ258" s="851"/>
      <c r="AK258" s="851"/>
      <c r="AL258" s="851"/>
      <c r="AM258" s="851"/>
      <c r="AN258" s="851"/>
      <c r="AO258" s="851"/>
      <c r="AP258" s="851"/>
      <c r="AQ258" s="851"/>
      <c r="AR258" s="851"/>
      <c r="AS258" s="851"/>
      <c r="AT258" s="851"/>
      <c r="AU258" s="851"/>
      <c r="AV258" s="851"/>
      <c r="AW258" s="851"/>
      <c r="AX258" s="851"/>
      <c r="AY258" s="851"/>
      <c r="AZ258" s="851"/>
      <c r="BA258" s="851"/>
      <c r="BB258" s="851"/>
      <c r="BC258" s="851"/>
      <c r="BD258" s="851"/>
      <c r="BE258" s="851"/>
      <c r="BF258" s="851"/>
      <c r="BG258" s="851"/>
      <c r="BH258" s="851"/>
      <c r="BI258" s="851"/>
      <c r="BJ258" s="851"/>
      <c r="BK258" s="851"/>
      <c r="BL258" s="851"/>
    </row>
    <row r="259" spans="1:64" s="854" customFormat="1">
      <c r="A259" s="851"/>
      <c r="B259" s="851"/>
      <c r="C259" s="852"/>
      <c r="D259" s="853"/>
      <c r="E259" s="852"/>
      <c r="F259" s="852"/>
      <c r="G259" s="851"/>
      <c r="H259" s="851"/>
      <c r="I259" s="851"/>
      <c r="J259" s="851"/>
      <c r="K259" s="851"/>
      <c r="L259" s="851"/>
      <c r="M259" s="851"/>
      <c r="N259" s="851"/>
      <c r="O259" s="851"/>
      <c r="P259" s="851"/>
      <c r="Q259" s="851"/>
      <c r="R259" s="851"/>
      <c r="S259" s="851"/>
      <c r="T259" s="851"/>
      <c r="U259" s="851"/>
      <c r="V259" s="851"/>
      <c r="W259" s="851"/>
      <c r="X259" s="851"/>
      <c r="Y259" s="851"/>
      <c r="Z259" s="851"/>
      <c r="AA259" s="851"/>
      <c r="AB259" s="851"/>
      <c r="AC259" s="851"/>
      <c r="AD259" s="851"/>
      <c r="AE259" s="851"/>
      <c r="AF259" s="851"/>
      <c r="AG259" s="851"/>
      <c r="AH259" s="851"/>
      <c r="AI259" s="851"/>
      <c r="AJ259" s="851"/>
      <c r="AK259" s="851"/>
      <c r="AL259" s="851"/>
      <c r="AM259" s="851"/>
      <c r="AN259" s="851"/>
      <c r="AO259" s="851"/>
      <c r="AP259" s="851"/>
      <c r="AQ259" s="851"/>
      <c r="AR259" s="851"/>
      <c r="AS259" s="851"/>
      <c r="AT259" s="851"/>
      <c r="AU259" s="851"/>
      <c r="AV259" s="851"/>
      <c r="AW259" s="851"/>
      <c r="AX259" s="851"/>
      <c r="AY259" s="851"/>
      <c r="AZ259" s="851"/>
      <c r="BA259" s="851"/>
      <c r="BB259" s="851"/>
      <c r="BC259" s="851"/>
      <c r="BD259" s="851"/>
      <c r="BE259" s="851"/>
      <c r="BF259" s="851"/>
      <c r="BG259" s="851"/>
      <c r="BH259" s="851"/>
      <c r="BI259" s="851"/>
      <c r="BJ259" s="851"/>
      <c r="BK259" s="851"/>
      <c r="BL259" s="851"/>
    </row>
    <row r="260" spans="1:64" s="854" customFormat="1">
      <c r="A260" s="851"/>
      <c r="B260" s="851"/>
      <c r="C260" s="852"/>
      <c r="D260" s="853"/>
      <c r="E260" s="852"/>
      <c r="F260" s="852"/>
      <c r="G260" s="851"/>
      <c r="H260" s="851"/>
      <c r="I260" s="851"/>
      <c r="J260" s="851"/>
      <c r="K260" s="851"/>
      <c r="L260" s="851"/>
      <c r="M260" s="851"/>
      <c r="N260" s="851"/>
      <c r="O260" s="851"/>
      <c r="P260" s="851"/>
      <c r="Q260" s="851"/>
      <c r="R260" s="851"/>
      <c r="S260" s="851"/>
      <c r="T260" s="851"/>
      <c r="U260" s="851"/>
      <c r="V260" s="851"/>
      <c r="W260" s="851"/>
      <c r="X260" s="851"/>
      <c r="Y260" s="851"/>
      <c r="Z260" s="851"/>
      <c r="AA260" s="851"/>
      <c r="AB260" s="851"/>
      <c r="AC260" s="851"/>
      <c r="AD260" s="851"/>
      <c r="AE260" s="851"/>
      <c r="AF260" s="851"/>
      <c r="AG260" s="851"/>
      <c r="AH260" s="851"/>
      <c r="AI260" s="851"/>
      <c r="AJ260" s="851"/>
      <c r="AK260" s="851"/>
      <c r="AL260" s="851"/>
      <c r="AM260" s="851"/>
      <c r="AN260" s="851"/>
      <c r="AO260" s="851"/>
      <c r="AP260" s="851"/>
      <c r="AQ260" s="851"/>
      <c r="AR260" s="851"/>
      <c r="AS260" s="851"/>
      <c r="AT260" s="851"/>
      <c r="AU260" s="851"/>
      <c r="AV260" s="851"/>
      <c r="AW260" s="851"/>
      <c r="AX260" s="851"/>
      <c r="AY260" s="851"/>
      <c r="AZ260" s="851"/>
      <c r="BA260" s="851"/>
      <c r="BB260" s="851"/>
      <c r="BC260" s="851"/>
      <c r="BD260" s="851"/>
      <c r="BE260" s="851"/>
      <c r="BF260" s="851"/>
      <c r="BG260" s="851"/>
      <c r="BH260" s="851"/>
      <c r="BI260" s="851"/>
      <c r="BJ260" s="851"/>
      <c r="BK260" s="851"/>
      <c r="BL260" s="851"/>
    </row>
    <row r="261" spans="1:64" s="854" customFormat="1">
      <c r="A261" s="851"/>
      <c r="B261" s="851"/>
      <c r="C261" s="852"/>
      <c r="D261" s="853"/>
      <c r="E261" s="852"/>
      <c r="F261" s="852"/>
      <c r="G261" s="851"/>
      <c r="H261" s="851"/>
      <c r="I261" s="851"/>
      <c r="J261" s="851"/>
      <c r="K261" s="851"/>
      <c r="L261" s="851"/>
      <c r="M261" s="851"/>
      <c r="N261" s="851"/>
      <c r="O261" s="851"/>
      <c r="P261" s="851"/>
      <c r="Q261" s="851"/>
      <c r="R261" s="851"/>
      <c r="S261" s="851"/>
      <c r="T261" s="851"/>
      <c r="U261" s="851"/>
      <c r="V261" s="851"/>
      <c r="W261" s="851"/>
      <c r="X261" s="851"/>
      <c r="Y261" s="851"/>
      <c r="Z261" s="851"/>
      <c r="AA261" s="851"/>
      <c r="AB261" s="851"/>
      <c r="AC261" s="851"/>
      <c r="AD261" s="851"/>
      <c r="AE261" s="851"/>
      <c r="AF261" s="851"/>
      <c r="AG261" s="851"/>
      <c r="AH261" s="851"/>
      <c r="AI261" s="851"/>
      <c r="AJ261" s="851"/>
      <c r="AK261" s="851"/>
      <c r="AL261" s="851"/>
      <c r="AM261" s="851"/>
      <c r="AN261" s="851"/>
      <c r="AO261" s="851"/>
      <c r="AP261" s="851"/>
      <c r="AQ261" s="851"/>
      <c r="AR261" s="851"/>
      <c r="AS261" s="851"/>
      <c r="AT261" s="851"/>
      <c r="AU261" s="851"/>
      <c r="AV261" s="851"/>
      <c r="AW261" s="851"/>
      <c r="AX261" s="851"/>
      <c r="AY261" s="851"/>
      <c r="AZ261" s="851"/>
      <c r="BA261" s="851"/>
      <c r="BB261" s="851"/>
      <c r="BC261" s="851"/>
      <c r="BD261" s="851"/>
      <c r="BE261" s="851"/>
      <c r="BF261" s="851"/>
      <c r="BG261" s="851"/>
      <c r="BH261" s="851"/>
      <c r="BI261" s="851"/>
      <c r="BJ261" s="851"/>
      <c r="BK261" s="851"/>
      <c r="BL261" s="851"/>
    </row>
    <row r="262" spans="1:64" s="854" customFormat="1">
      <c r="A262" s="851"/>
      <c r="B262" s="851"/>
      <c r="C262" s="852"/>
      <c r="D262" s="853"/>
      <c r="E262" s="852"/>
      <c r="F262" s="852"/>
      <c r="G262" s="851"/>
      <c r="H262" s="851"/>
      <c r="I262" s="851"/>
      <c r="J262" s="851"/>
      <c r="K262" s="851"/>
      <c r="L262" s="851"/>
      <c r="M262" s="851"/>
      <c r="N262" s="851"/>
      <c r="O262" s="851"/>
      <c r="P262" s="851"/>
      <c r="Q262" s="851"/>
      <c r="R262" s="851"/>
      <c r="S262" s="851"/>
      <c r="T262" s="851"/>
      <c r="U262" s="851"/>
      <c r="V262" s="851"/>
      <c r="W262" s="851"/>
      <c r="X262" s="851"/>
      <c r="Y262" s="851"/>
      <c r="Z262" s="851"/>
      <c r="AA262" s="851"/>
      <c r="AB262" s="851"/>
      <c r="AC262" s="851"/>
      <c r="AD262" s="851"/>
      <c r="AE262" s="851"/>
      <c r="AF262" s="851"/>
      <c r="AG262" s="851"/>
      <c r="AH262" s="851"/>
      <c r="AI262" s="851"/>
      <c r="AJ262" s="851"/>
      <c r="AK262" s="851"/>
      <c r="AL262" s="851"/>
      <c r="AM262" s="851"/>
      <c r="AN262" s="851"/>
      <c r="AO262" s="851"/>
      <c r="AP262" s="851"/>
      <c r="AQ262" s="851"/>
      <c r="AR262" s="851"/>
      <c r="AS262" s="851"/>
      <c r="AT262" s="851"/>
      <c r="AU262" s="851"/>
      <c r="AV262" s="851"/>
      <c r="AW262" s="851"/>
      <c r="AX262" s="851"/>
      <c r="AY262" s="851"/>
      <c r="AZ262" s="851"/>
      <c r="BA262" s="851"/>
      <c r="BB262" s="851"/>
      <c r="BC262" s="851"/>
      <c r="BD262" s="851"/>
      <c r="BE262" s="851"/>
      <c r="BF262" s="851"/>
      <c r="BG262" s="851"/>
      <c r="BH262" s="851"/>
      <c r="BI262" s="851"/>
      <c r="BJ262" s="851"/>
      <c r="BK262" s="851"/>
      <c r="BL262" s="851"/>
    </row>
    <row r="263" spans="1:64" s="854" customFormat="1">
      <c r="A263" s="851"/>
      <c r="B263" s="851"/>
      <c r="C263" s="852"/>
      <c r="D263" s="853"/>
      <c r="E263" s="852"/>
      <c r="F263" s="852"/>
      <c r="G263" s="851"/>
      <c r="H263" s="851"/>
      <c r="I263" s="851"/>
      <c r="J263" s="851"/>
      <c r="K263" s="851"/>
      <c r="L263" s="851"/>
      <c r="M263" s="851"/>
      <c r="N263" s="851"/>
      <c r="O263" s="851"/>
      <c r="P263" s="851"/>
      <c r="Q263" s="851"/>
      <c r="R263" s="851"/>
      <c r="S263" s="851"/>
      <c r="T263" s="851"/>
      <c r="U263" s="851"/>
      <c r="V263" s="851"/>
      <c r="W263" s="851"/>
      <c r="X263" s="851"/>
      <c r="Y263" s="851"/>
      <c r="Z263" s="851"/>
      <c r="AA263" s="851"/>
      <c r="AB263" s="851"/>
      <c r="AC263" s="851"/>
      <c r="AD263" s="851"/>
      <c r="AE263" s="851"/>
      <c r="AF263" s="851"/>
      <c r="AG263" s="851"/>
      <c r="AH263" s="851"/>
      <c r="AI263" s="851"/>
      <c r="AJ263" s="851"/>
      <c r="AK263" s="851"/>
      <c r="AL263" s="851"/>
      <c r="AM263" s="851"/>
      <c r="AN263" s="851"/>
      <c r="AO263" s="851"/>
      <c r="AP263" s="851"/>
      <c r="AQ263" s="851"/>
      <c r="AR263" s="851"/>
      <c r="AS263" s="851"/>
      <c r="AT263" s="851"/>
      <c r="AU263" s="851"/>
      <c r="AV263" s="851"/>
      <c r="AW263" s="851"/>
      <c r="AX263" s="851"/>
      <c r="AY263" s="851"/>
      <c r="AZ263" s="851"/>
      <c r="BA263" s="851"/>
      <c r="BB263" s="851"/>
      <c r="BC263" s="851"/>
      <c r="BD263" s="851"/>
      <c r="BE263" s="851"/>
      <c r="BF263" s="851"/>
      <c r="BG263" s="851"/>
      <c r="BH263" s="851"/>
      <c r="BI263" s="851"/>
      <c r="BJ263" s="851"/>
      <c r="BK263" s="851"/>
      <c r="BL263" s="851"/>
    </row>
    <row r="264" spans="1:64" s="854" customFormat="1">
      <c r="A264" s="851"/>
      <c r="B264" s="851"/>
      <c r="C264" s="852"/>
      <c r="D264" s="853"/>
      <c r="E264" s="852"/>
      <c r="F264" s="852"/>
      <c r="G264" s="851"/>
      <c r="H264" s="851"/>
      <c r="I264" s="851"/>
      <c r="J264" s="851"/>
      <c r="K264" s="851"/>
      <c r="L264" s="851"/>
      <c r="M264" s="851"/>
      <c r="N264" s="851"/>
      <c r="O264" s="851"/>
      <c r="P264" s="851"/>
      <c r="Q264" s="851"/>
      <c r="R264" s="851"/>
      <c r="S264" s="851"/>
      <c r="T264" s="851"/>
      <c r="U264" s="851"/>
      <c r="V264" s="851"/>
      <c r="W264" s="851"/>
      <c r="X264" s="851"/>
      <c r="Y264" s="851"/>
      <c r="Z264" s="851"/>
      <c r="AA264" s="851"/>
      <c r="AB264" s="851"/>
      <c r="AC264" s="851"/>
      <c r="AD264" s="851"/>
      <c r="AE264" s="851"/>
      <c r="AF264" s="851"/>
      <c r="AG264" s="851"/>
      <c r="AH264" s="851"/>
      <c r="AI264" s="851"/>
      <c r="AJ264" s="851"/>
      <c r="AK264" s="851"/>
      <c r="AL264" s="851"/>
      <c r="AM264" s="851"/>
      <c r="AN264" s="851"/>
      <c r="AO264" s="851"/>
      <c r="AP264" s="851"/>
      <c r="AQ264" s="851"/>
      <c r="AR264" s="851"/>
      <c r="AS264" s="851"/>
      <c r="AT264" s="851"/>
      <c r="AU264" s="851"/>
      <c r="AV264" s="851"/>
      <c r="AW264" s="851"/>
      <c r="AX264" s="851"/>
      <c r="AY264" s="851"/>
      <c r="AZ264" s="851"/>
      <c r="BA264" s="851"/>
      <c r="BB264" s="851"/>
      <c r="BC264" s="851"/>
      <c r="BD264" s="851"/>
      <c r="BE264" s="851"/>
      <c r="BF264" s="851"/>
      <c r="BG264" s="851"/>
      <c r="BH264" s="851"/>
      <c r="BI264" s="851"/>
      <c r="BJ264" s="851"/>
      <c r="BK264" s="851"/>
      <c r="BL264" s="851"/>
    </row>
    <row r="265" spans="1:64" s="854" customFormat="1">
      <c r="A265" s="851"/>
      <c r="B265" s="851"/>
      <c r="C265" s="852"/>
      <c r="D265" s="853"/>
      <c r="E265" s="852"/>
      <c r="F265" s="852"/>
      <c r="G265" s="851"/>
      <c r="H265" s="851"/>
      <c r="I265" s="851"/>
      <c r="J265" s="851"/>
      <c r="K265" s="851"/>
      <c r="L265" s="851"/>
      <c r="M265" s="851"/>
      <c r="N265" s="851"/>
      <c r="O265" s="851"/>
      <c r="P265" s="851"/>
      <c r="Q265" s="851"/>
      <c r="R265" s="851"/>
      <c r="S265" s="851"/>
      <c r="T265" s="851"/>
      <c r="U265" s="851"/>
      <c r="V265" s="851"/>
      <c r="W265" s="851"/>
      <c r="X265" s="851"/>
      <c r="Y265" s="851"/>
      <c r="Z265" s="851"/>
      <c r="AA265" s="851"/>
      <c r="AB265" s="851"/>
      <c r="AC265" s="851"/>
      <c r="AD265" s="851"/>
      <c r="AE265" s="851"/>
      <c r="AF265" s="851"/>
      <c r="AG265" s="851"/>
      <c r="AH265" s="851"/>
      <c r="AI265" s="851"/>
      <c r="AJ265" s="851"/>
      <c r="AK265" s="851"/>
      <c r="AL265" s="851"/>
      <c r="AM265" s="851"/>
      <c r="AN265" s="851"/>
      <c r="AO265" s="851"/>
      <c r="AP265" s="851"/>
      <c r="AQ265" s="851"/>
      <c r="AR265" s="851"/>
      <c r="AS265" s="851"/>
      <c r="AT265" s="851"/>
      <c r="AU265" s="851"/>
      <c r="AV265" s="851"/>
      <c r="AW265" s="851"/>
      <c r="AX265" s="851"/>
      <c r="AY265" s="851"/>
      <c r="AZ265" s="851"/>
      <c r="BA265" s="851"/>
      <c r="BB265" s="851"/>
      <c r="BC265" s="851"/>
      <c r="BD265" s="851"/>
      <c r="BE265" s="851"/>
      <c r="BF265" s="851"/>
      <c r="BG265" s="851"/>
      <c r="BH265" s="851"/>
      <c r="BI265" s="851"/>
      <c r="BJ265" s="851"/>
      <c r="BK265" s="851"/>
      <c r="BL265" s="851"/>
    </row>
    <row r="266" spans="1:64" s="854" customFormat="1">
      <c r="A266" s="851"/>
      <c r="B266" s="851"/>
      <c r="C266" s="852"/>
      <c r="D266" s="853"/>
      <c r="E266" s="852"/>
      <c r="F266" s="852"/>
      <c r="G266" s="851"/>
      <c r="H266" s="851"/>
      <c r="I266" s="851"/>
      <c r="J266" s="851"/>
      <c r="K266" s="851"/>
      <c r="L266" s="851"/>
      <c r="M266" s="851"/>
      <c r="N266" s="851"/>
      <c r="O266" s="851"/>
      <c r="P266" s="851"/>
      <c r="Q266" s="851"/>
      <c r="R266" s="851"/>
      <c r="S266" s="851"/>
      <c r="T266" s="851"/>
      <c r="U266" s="851"/>
      <c r="V266" s="851"/>
      <c r="W266" s="851"/>
      <c r="X266" s="851"/>
      <c r="Y266" s="851"/>
      <c r="Z266" s="851"/>
      <c r="AA266" s="851"/>
      <c r="AB266" s="851"/>
      <c r="AC266" s="851"/>
      <c r="AD266" s="851"/>
      <c r="AE266" s="851"/>
      <c r="AF266" s="851"/>
      <c r="AG266" s="851"/>
      <c r="AH266" s="851"/>
      <c r="AI266" s="851"/>
      <c r="AJ266" s="851"/>
      <c r="AK266" s="851"/>
      <c r="AL266" s="851"/>
      <c r="AM266" s="851"/>
      <c r="AN266" s="851"/>
      <c r="AO266" s="851"/>
      <c r="AP266" s="851"/>
      <c r="AQ266" s="851"/>
      <c r="AR266" s="851"/>
      <c r="AS266" s="851"/>
      <c r="AT266" s="851"/>
      <c r="AU266" s="851"/>
      <c r="AV266" s="851"/>
      <c r="AW266" s="851"/>
      <c r="AX266" s="851"/>
      <c r="AY266" s="851"/>
      <c r="AZ266" s="851"/>
      <c r="BA266" s="851"/>
      <c r="BB266" s="851"/>
      <c r="BC266" s="851"/>
      <c r="BD266" s="851"/>
      <c r="BE266" s="851"/>
      <c r="BF266" s="851"/>
      <c r="BG266" s="851"/>
      <c r="BH266" s="851"/>
      <c r="BI266" s="851"/>
      <c r="BJ266" s="851"/>
      <c r="BK266" s="851"/>
      <c r="BL266" s="851"/>
    </row>
    <row r="267" spans="1:64" s="854" customFormat="1">
      <c r="A267" s="851"/>
      <c r="B267" s="851"/>
      <c r="C267" s="852"/>
      <c r="D267" s="853"/>
      <c r="E267" s="852"/>
      <c r="F267" s="852"/>
      <c r="G267" s="851"/>
      <c r="H267" s="851"/>
      <c r="I267" s="851"/>
      <c r="J267" s="851"/>
      <c r="K267" s="851"/>
      <c r="L267" s="851"/>
      <c r="M267" s="851"/>
      <c r="N267" s="851"/>
      <c r="O267" s="851"/>
      <c r="P267" s="851"/>
      <c r="Q267" s="851"/>
      <c r="R267" s="851"/>
      <c r="S267" s="851"/>
      <c r="T267" s="851"/>
      <c r="U267" s="851"/>
      <c r="V267" s="851"/>
      <c r="W267" s="851"/>
      <c r="X267" s="851"/>
      <c r="Y267" s="851"/>
      <c r="Z267" s="851"/>
      <c r="AA267" s="851"/>
      <c r="AB267" s="851"/>
      <c r="AC267" s="851"/>
      <c r="AD267" s="851"/>
      <c r="AE267" s="851"/>
      <c r="AF267" s="851"/>
      <c r="AG267" s="851"/>
      <c r="AH267" s="851"/>
      <c r="AI267" s="851"/>
      <c r="AJ267" s="851"/>
      <c r="AK267" s="851"/>
      <c r="AL267" s="851"/>
      <c r="AM267" s="851"/>
      <c r="AN267" s="851"/>
      <c r="AO267" s="851"/>
      <c r="AP267" s="851"/>
      <c r="AQ267" s="851"/>
      <c r="AR267" s="851"/>
      <c r="AS267" s="851"/>
      <c r="AT267" s="851"/>
      <c r="AU267" s="851"/>
      <c r="AV267" s="851"/>
      <c r="AW267" s="851"/>
      <c r="AX267" s="851"/>
      <c r="AY267" s="851"/>
      <c r="AZ267" s="851"/>
      <c r="BA267" s="851"/>
      <c r="BB267" s="851"/>
      <c r="BC267" s="851"/>
      <c r="BD267" s="851"/>
      <c r="BE267" s="851"/>
      <c r="BF267" s="851"/>
      <c r="BG267" s="851"/>
      <c r="BH267" s="851"/>
      <c r="BI267" s="851"/>
      <c r="BJ267" s="851"/>
      <c r="BK267" s="851"/>
      <c r="BL267" s="851"/>
    </row>
    <row r="268" spans="1:64" s="854" customFormat="1">
      <c r="A268" s="851"/>
      <c r="B268" s="851"/>
      <c r="C268" s="852"/>
      <c r="D268" s="853"/>
      <c r="E268" s="852"/>
      <c r="F268" s="852"/>
      <c r="G268" s="851"/>
      <c r="H268" s="851"/>
      <c r="I268" s="851"/>
      <c r="J268" s="851"/>
      <c r="K268" s="851"/>
      <c r="L268" s="851"/>
      <c r="M268" s="851"/>
      <c r="N268" s="851"/>
      <c r="O268" s="851"/>
      <c r="P268" s="851"/>
      <c r="Q268" s="851"/>
      <c r="R268" s="851"/>
      <c r="S268" s="851"/>
      <c r="T268" s="851"/>
      <c r="U268" s="851"/>
      <c r="V268" s="851"/>
      <c r="W268" s="851"/>
      <c r="X268" s="851"/>
      <c r="Y268" s="851"/>
      <c r="Z268" s="851"/>
      <c r="AA268" s="851"/>
      <c r="AB268" s="851"/>
      <c r="AC268" s="851"/>
      <c r="AD268" s="851"/>
      <c r="AE268" s="851"/>
      <c r="AF268" s="851"/>
      <c r="AG268" s="851"/>
      <c r="AH268" s="851"/>
      <c r="AI268" s="851"/>
      <c r="AJ268" s="851"/>
      <c r="AK268" s="851"/>
      <c r="AL268" s="851"/>
      <c r="AM268" s="851"/>
      <c r="AN268" s="851"/>
      <c r="AO268" s="851"/>
      <c r="AP268" s="851"/>
      <c r="AQ268" s="851"/>
      <c r="AR268" s="851"/>
      <c r="AS268" s="851"/>
      <c r="AT268" s="851"/>
      <c r="AU268" s="851"/>
      <c r="AV268" s="851"/>
      <c r="AW268" s="851"/>
      <c r="AX268" s="851"/>
      <c r="AY268" s="851"/>
      <c r="AZ268" s="851"/>
      <c r="BA268" s="851"/>
      <c r="BB268" s="851"/>
      <c r="BC268" s="851"/>
      <c r="BD268" s="851"/>
      <c r="BE268" s="851"/>
      <c r="BF268" s="851"/>
      <c r="BG268" s="851"/>
      <c r="BH268" s="851"/>
      <c r="BI268" s="851"/>
      <c r="BJ268" s="851"/>
      <c r="BK268" s="851"/>
      <c r="BL268" s="851"/>
    </row>
    <row r="269" spans="1:64" s="854" customFormat="1">
      <c r="A269" s="851"/>
      <c r="B269" s="851"/>
      <c r="C269" s="852"/>
      <c r="D269" s="853"/>
      <c r="E269" s="852"/>
      <c r="F269" s="852"/>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851"/>
      <c r="AF269" s="851"/>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row>
    <row r="270" spans="1:64" s="854" customFormat="1">
      <c r="A270" s="851"/>
      <c r="B270" s="851"/>
      <c r="C270" s="852"/>
      <c r="D270" s="853"/>
      <c r="E270" s="852"/>
      <c r="F270" s="852"/>
      <c r="G270" s="851"/>
      <c r="H270" s="851"/>
      <c r="I270" s="851"/>
      <c r="J270" s="851"/>
      <c r="K270" s="851"/>
      <c r="L270" s="851"/>
      <c r="M270" s="851"/>
      <c r="N270" s="851"/>
      <c r="O270" s="851"/>
      <c r="P270" s="851"/>
      <c r="Q270" s="851"/>
      <c r="R270" s="851"/>
      <c r="S270" s="851"/>
      <c r="T270" s="851"/>
      <c r="U270" s="851"/>
      <c r="V270" s="851"/>
      <c r="W270" s="851"/>
      <c r="X270" s="851"/>
      <c r="Y270" s="851"/>
      <c r="Z270" s="851"/>
      <c r="AA270" s="851"/>
      <c r="AB270" s="851"/>
      <c r="AC270" s="851"/>
      <c r="AD270" s="851"/>
      <c r="AE270" s="851"/>
      <c r="AF270" s="851"/>
      <c r="AG270" s="851"/>
      <c r="AH270" s="851"/>
      <c r="AI270" s="851"/>
      <c r="AJ270" s="851"/>
      <c r="AK270" s="851"/>
      <c r="AL270" s="851"/>
      <c r="AM270" s="851"/>
      <c r="AN270" s="851"/>
      <c r="AO270" s="851"/>
      <c r="AP270" s="851"/>
      <c r="AQ270" s="851"/>
      <c r="AR270" s="851"/>
      <c r="AS270" s="851"/>
      <c r="AT270" s="851"/>
      <c r="AU270" s="851"/>
      <c r="AV270" s="851"/>
      <c r="AW270" s="851"/>
      <c r="AX270" s="851"/>
      <c r="AY270" s="851"/>
      <c r="AZ270" s="851"/>
      <c r="BA270" s="851"/>
      <c r="BB270" s="851"/>
      <c r="BC270" s="851"/>
      <c r="BD270" s="851"/>
      <c r="BE270" s="851"/>
      <c r="BF270" s="851"/>
      <c r="BG270" s="851"/>
      <c r="BH270" s="851"/>
      <c r="BI270" s="851"/>
      <c r="BJ270" s="851"/>
      <c r="BK270" s="851"/>
      <c r="BL270" s="851"/>
    </row>
    <row r="271" spans="1:64" s="854" customFormat="1">
      <c r="A271" s="851"/>
      <c r="B271" s="851"/>
      <c r="C271" s="852"/>
      <c r="D271" s="853"/>
      <c r="E271" s="852"/>
      <c r="F271" s="852"/>
      <c r="G271" s="851"/>
      <c r="H271" s="851"/>
      <c r="I271" s="851"/>
      <c r="J271" s="851"/>
      <c r="K271" s="851"/>
      <c r="L271" s="851"/>
      <c r="M271" s="851"/>
      <c r="N271" s="851"/>
      <c r="O271" s="851"/>
      <c r="P271" s="851"/>
      <c r="Q271" s="851"/>
      <c r="R271" s="851"/>
      <c r="S271" s="851"/>
      <c r="T271" s="851"/>
      <c r="U271" s="851"/>
      <c r="V271" s="851"/>
      <c r="W271" s="851"/>
      <c r="X271" s="851"/>
      <c r="Y271" s="851"/>
      <c r="Z271" s="851"/>
      <c r="AA271" s="851"/>
      <c r="AB271" s="851"/>
      <c r="AC271" s="851"/>
      <c r="AD271" s="851"/>
      <c r="AE271" s="851"/>
      <c r="AF271" s="851"/>
      <c r="AG271" s="851"/>
      <c r="AH271" s="851"/>
      <c r="AI271" s="851"/>
      <c r="AJ271" s="851"/>
      <c r="AK271" s="851"/>
      <c r="AL271" s="851"/>
      <c r="AM271" s="851"/>
      <c r="AN271" s="851"/>
      <c r="AO271" s="851"/>
      <c r="AP271" s="851"/>
      <c r="AQ271" s="851"/>
      <c r="AR271" s="851"/>
      <c r="AS271" s="851"/>
      <c r="AT271" s="851"/>
      <c r="AU271" s="851"/>
      <c r="AV271" s="851"/>
      <c r="AW271" s="851"/>
      <c r="AX271" s="851"/>
      <c r="AY271" s="851"/>
      <c r="AZ271" s="851"/>
      <c r="BA271" s="851"/>
      <c r="BB271" s="851"/>
      <c r="BC271" s="851"/>
      <c r="BD271" s="851"/>
      <c r="BE271" s="851"/>
      <c r="BF271" s="851"/>
      <c r="BG271" s="851"/>
      <c r="BH271" s="851"/>
      <c r="BI271" s="851"/>
      <c r="BJ271" s="851"/>
      <c r="BK271" s="851"/>
      <c r="BL271" s="851"/>
    </row>
    <row r="272" spans="1:64" s="854" customFormat="1">
      <c r="A272" s="851"/>
      <c r="B272" s="851"/>
      <c r="C272" s="852"/>
      <c r="D272" s="853"/>
      <c r="E272" s="852"/>
      <c r="F272" s="852"/>
      <c r="G272" s="851"/>
      <c r="H272" s="851"/>
      <c r="I272" s="851"/>
      <c r="J272" s="851"/>
      <c r="K272" s="851"/>
      <c r="L272" s="851"/>
      <c r="M272" s="851"/>
      <c r="N272" s="851"/>
      <c r="O272" s="851"/>
      <c r="P272" s="851"/>
      <c r="Q272" s="851"/>
      <c r="R272" s="851"/>
      <c r="S272" s="851"/>
      <c r="T272" s="851"/>
      <c r="U272" s="851"/>
      <c r="V272" s="851"/>
      <c r="W272" s="851"/>
      <c r="X272" s="851"/>
      <c r="Y272" s="851"/>
      <c r="Z272" s="851"/>
      <c r="AA272" s="851"/>
      <c r="AB272" s="851"/>
      <c r="AC272" s="851"/>
      <c r="AD272" s="851"/>
      <c r="AE272" s="851"/>
      <c r="AF272" s="851"/>
      <c r="AG272" s="851"/>
      <c r="AH272" s="851"/>
      <c r="AI272" s="851"/>
      <c r="AJ272" s="851"/>
      <c r="AK272" s="851"/>
      <c r="AL272" s="851"/>
      <c r="AM272" s="851"/>
      <c r="AN272" s="851"/>
      <c r="AO272" s="851"/>
      <c r="AP272" s="851"/>
      <c r="AQ272" s="851"/>
      <c r="AR272" s="851"/>
      <c r="AS272" s="851"/>
      <c r="AT272" s="851"/>
      <c r="AU272" s="851"/>
      <c r="AV272" s="851"/>
      <c r="AW272" s="851"/>
      <c r="AX272" s="851"/>
      <c r="AY272" s="851"/>
      <c r="AZ272" s="851"/>
      <c r="BA272" s="851"/>
      <c r="BB272" s="851"/>
      <c r="BC272" s="851"/>
      <c r="BD272" s="851"/>
      <c r="BE272" s="851"/>
      <c r="BF272" s="851"/>
      <c r="BG272" s="851"/>
      <c r="BH272" s="851"/>
      <c r="BI272" s="851"/>
      <c r="BJ272" s="851"/>
      <c r="BK272" s="851"/>
      <c r="BL272" s="851"/>
    </row>
    <row r="273" spans="1:64" s="854" customFormat="1">
      <c r="A273" s="851"/>
      <c r="B273" s="851"/>
      <c r="C273" s="852"/>
      <c r="D273" s="853"/>
      <c r="E273" s="852"/>
      <c r="F273" s="852"/>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851"/>
      <c r="AF273" s="851"/>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row>
    <row r="274" spans="1:64">
      <c r="D274" s="800"/>
      <c r="E274" s="785"/>
      <c r="F274" s="785"/>
    </row>
    <row r="275" spans="1:64">
      <c r="D275" s="800"/>
      <c r="E275" s="785"/>
      <c r="F275" s="785"/>
    </row>
    <row r="276" spans="1:64">
      <c r="D276" s="800"/>
      <c r="E276" s="785"/>
      <c r="F276" s="785"/>
    </row>
    <row r="277" spans="1:64">
      <c r="D277" s="800"/>
      <c r="E277" s="785"/>
      <c r="F277" s="785"/>
    </row>
    <row r="278" spans="1:64">
      <c r="D278" s="800"/>
      <c r="E278" s="785"/>
      <c r="F278" s="785"/>
    </row>
    <row r="279" spans="1:64">
      <c r="D279" s="800"/>
      <c r="E279" s="785"/>
      <c r="F279" s="785"/>
    </row>
    <row r="280" spans="1:64">
      <c r="D280" s="800"/>
      <c r="E280" s="785"/>
      <c r="F280" s="785"/>
    </row>
    <row r="281" spans="1:64">
      <c r="D281" s="800"/>
      <c r="E281" s="785"/>
      <c r="F281" s="785"/>
    </row>
    <row r="282" spans="1:64">
      <c r="D282" s="800"/>
      <c r="E282" s="785"/>
      <c r="F282" s="785"/>
    </row>
    <row r="283" spans="1:64">
      <c r="D283" s="800"/>
      <c r="E283" s="785"/>
      <c r="F283" s="785"/>
    </row>
    <row r="284" spans="1:64">
      <c r="D284" s="800"/>
      <c r="E284" s="785"/>
      <c r="F284" s="785"/>
    </row>
    <row r="285" spans="1:64">
      <c r="D285" s="800"/>
      <c r="E285" s="785"/>
      <c r="F285" s="785"/>
    </row>
    <row r="286" spans="1:64">
      <c r="D286" s="800"/>
      <c r="E286" s="785"/>
      <c r="F286" s="785"/>
    </row>
    <row r="287" spans="1:64">
      <c r="D287" s="800"/>
      <c r="E287" s="785"/>
      <c r="F287" s="785"/>
    </row>
    <row r="288" spans="1:64">
      <c r="D288" s="800"/>
      <c r="E288" s="785"/>
      <c r="F288" s="785"/>
    </row>
    <row r="289" spans="4:6">
      <c r="D289" s="800"/>
      <c r="E289" s="785"/>
      <c r="F289" s="785"/>
    </row>
    <row r="290" spans="4:6">
      <c r="D290" s="800"/>
      <c r="E290" s="785"/>
      <c r="F290" s="785"/>
    </row>
    <row r="291" spans="4:6">
      <c r="D291" s="800"/>
      <c r="E291" s="785"/>
      <c r="F291" s="785"/>
    </row>
    <row r="292" spans="4:6">
      <c r="D292" s="800"/>
      <c r="E292" s="785"/>
      <c r="F292" s="785"/>
    </row>
    <row r="293" spans="4:6">
      <c r="D293" s="800"/>
      <c r="E293" s="785"/>
      <c r="F293" s="785"/>
    </row>
    <row r="294" spans="4:6">
      <c r="D294" s="800"/>
      <c r="E294" s="785"/>
      <c r="F294" s="785"/>
    </row>
    <row r="295" spans="4:6">
      <c r="D295" s="800"/>
      <c r="E295" s="785"/>
      <c r="F295" s="785"/>
    </row>
    <row r="296" spans="4:6">
      <c r="D296" s="800"/>
      <c r="E296" s="785"/>
      <c r="F296" s="785"/>
    </row>
    <row r="297" spans="4:6">
      <c r="D297" s="800"/>
      <c r="E297" s="785"/>
      <c r="F297" s="785"/>
    </row>
    <row r="298" spans="4:6">
      <c r="D298" s="800"/>
      <c r="E298" s="785"/>
      <c r="F298" s="785"/>
    </row>
    <row r="299" spans="4:6">
      <c r="D299" s="800"/>
      <c r="E299" s="785"/>
      <c r="F299" s="785"/>
    </row>
    <row r="300" spans="4:6">
      <c r="D300" s="800"/>
      <c r="E300" s="785"/>
      <c r="F300" s="785"/>
    </row>
    <row r="301" spans="4:6">
      <c r="D301" s="800"/>
      <c r="E301" s="785"/>
      <c r="F301" s="785"/>
    </row>
    <row r="302" spans="4:6">
      <c r="D302" s="800"/>
      <c r="E302" s="785"/>
      <c r="F302" s="785"/>
    </row>
    <row r="303" spans="4:6">
      <c r="D303" s="800"/>
      <c r="E303" s="785"/>
      <c r="F303" s="785"/>
    </row>
    <row r="304" spans="4:6">
      <c r="D304" s="800"/>
      <c r="E304" s="785"/>
      <c r="F304" s="785"/>
    </row>
    <row r="305" spans="4:6">
      <c r="D305" s="800"/>
      <c r="E305" s="785"/>
      <c r="F305" s="785"/>
    </row>
    <row r="306" spans="4:6">
      <c r="D306" s="800"/>
      <c r="E306" s="785"/>
      <c r="F306" s="785"/>
    </row>
    <row r="307" spans="4:6">
      <c r="D307" s="800"/>
      <c r="E307" s="785"/>
      <c r="F307" s="785"/>
    </row>
    <row r="308" spans="4:6">
      <c r="D308" s="800"/>
      <c r="E308" s="785"/>
      <c r="F308" s="785"/>
    </row>
    <row r="309" spans="4:6">
      <c r="D309" s="800"/>
      <c r="E309" s="785"/>
      <c r="F309" s="785"/>
    </row>
    <row r="310" spans="4:6">
      <c r="D310" s="800"/>
      <c r="E310" s="785"/>
      <c r="F310" s="785"/>
    </row>
    <row r="311" spans="4:6">
      <c r="D311" s="800"/>
      <c r="E311" s="785"/>
      <c r="F311" s="785"/>
    </row>
    <row r="312" spans="4:6">
      <c r="D312" s="800"/>
      <c r="E312" s="785"/>
      <c r="F312" s="785"/>
    </row>
    <row r="313" spans="4:6">
      <c r="D313" s="800"/>
      <c r="E313" s="785"/>
      <c r="F313" s="785"/>
    </row>
    <row r="314" spans="4:6">
      <c r="D314" s="800"/>
      <c r="E314" s="785"/>
      <c r="F314" s="785"/>
    </row>
    <row r="315" spans="4:6">
      <c r="D315" s="800"/>
      <c r="E315" s="785"/>
      <c r="F315" s="785"/>
    </row>
    <row r="316" spans="4:6">
      <c r="D316" s="800"/>
      <c r="E316" s="785"/>
      <c r="F316" s="785"/>
    </row>
    <row r="317" spans="4:6">
      <c r="D317" s="800"/>
      <c r="E317" s="785"/>
      <c r="F317" s="785"/>
    </row>
    <row r="318" spans="4:6">
      <c r="D318" s="800"/>
      <c r="E318" s="785"/>
      <c r="F318" s="785"/>
    </row>
    <row r="319" spans="4:6">
      <c r="D319" s="800"/>
      <c r="E319" s="785"/>
      <c r="F319" s="785"/>
    </row>
    <row r="320" spans="4:6">
      <c r="D320" s="800"/>
      <c r="E320" s="785"/>
      <c r="F320" s="785"/>
    </row>
    <row r="321" spans="4:6">
      <c r="D321" s="800"/>
      <c r="E321" s="785"/>
      <c r="F321" s="785"/>
    </row>
    <row r="322" spans="4:6">
      <c r="D322" s="800"/>
      <c r="E322" s="785"/>
      <c r="F322" s="785"/>
    </row>
    <row r="323" spans="4:6">
      <c r="D323" s="800"/>
      <c r="E323" s="785"/>
      <c r="F323" s="785"/>
    </row>
    <row r="324" spans="4:6">
      <c r="D324" s="800"/>
      <c r="E324" s="785"/>
      <c r="F324" s="785"/>
    </row>
    <row r="325" spans="4:6">
      <c r="D325" s="800"/>
      <c r="E325" s="785"/>
      <c r="F325" s="785"/>
    </row>
    <row r="326" spans="4:6">
      <c r="D326" s="800"/>
      <c r="E326" s="785"/>
      <c r="F326" s="785"/>
    </row>
    <row r="327" spans="4:6">
      <c r="D327" s="800"/>
      <c r="E327" s="785"/>
      <c r="F327" s="785"/>
    </row>
    <row r="328" spans="4:6">
      <c r="D328" s="800"/>
      <c r="E328" s="785"/>
      <c r="F328" s="785"/>
    </row>
    <row r="329" spans="4:6">
      <c r="D329" s="800"/>
      <c r="E329" s="785"/>
      <c r="F329" s="785"/>
    </row>
    <row r="330" spans="4:6">
      <c r="D330" s="800"/>
      <c r="E330" s="785"/>
      <c r="F330" s="785"/>
    </row>
    <row r="331" spans="4:6">
      <c r="D331" s="800"/>
      <c r="E331" s="785"/>
      <c r="F331" s="785"/>
    </row>
    <row r="332" spans="4:6">
      <c r="D332" s="800"/>
      <c r="E332" s="785"/>
      <c r="F332" s="785"/>
    </row>
    <row r="333" spans="4:6">
      <c r="D333" s="800"/>
      <c r="E333" s="785"/>
      <c r="F333" s="785"/>
    </row>
    <row r="334" spans="4:6">
      <c r="D334" s="800"/>
      <c r="E334" s="785"/>
      <c r="F334" s="785"/>
    </row>
  </sheetData>
  <mergeCells count="21">
    <mergeCell ref="C20:D20"/>
    <mergeCell ref="C21:D21"/>
    <mergeCell ref="C22:D22"/>
    <mergeCell ref="C23:D23"/>
    <mergeCell ref="C26:F26"/>
    <mergeCell ref="C7:F7"/>
    <mergeCell ref="C18:D18"/>
    <mergeCell ref="C19:D19"/>
    <mergeCell ref="C8:D8"/>
    <mergeCell ref="E8:F8"/>
    <mergeCell ref="C9:D9"/>
    <mergeCell ref="E9:F9"/>
    <mergeCell ref="C10:D10"/>
    <mergeCell ref="E10:F10"/>
    <mergeCell ref="C11:F11"/>
    <mergeCell ref="C13:F13"/>
    <mergeCell ref="C15:F15"/>
    <mergeCell ref="C12:D12"/>
    <mergeCell ref="E12:F12"/>
    <mergeCell ref="C14:D14"/>
    <mergeCell ref="E14:F14"/>
  </mergeCells>
  <dataValidations count="6">
    <dataValidation type="list" showInputMessage="1" showErrorMessage="1" sqref="E14" xr:uid="{0D672A1B-8709-4483-A4A0-43888DC643CB}">
      <formula1>$D$97:$D$98</formula1>
    </dataValidation>
    <dataValidation type="list" showInputMessage="1" showErrorMessage="1" sqref="E8" xr:uid="{D0F935DB-4262-4804-A2CE-DA93BAE66FA5}">
      <formula1>$D$100:$D$152</formula1>
    </dataValidation>
    <dataValidation type="list" showInputMessage="1" showErrorMessage="1" sqref="E12" xr:uid="{F491B0AF-E254-4DE2-ABA8-E636309CCA0F}">
      <formula1>$D$93:$D$94</formula1>
    </dataValidation>
    <dataValidation type="list" showInputMessage="1" showErrorMessage="1" sqref="C16" xr:uid="{3FFA9207-228C-42B9-AA87-3F8AD68683AB}">
      <formula1>#REF!</formula1>
    </dataValidation>
    <dataValidation type="list" allowBlank="1" showInputMessage="1" showErrorMessage="1" sqref="E9:F9" xr:uid="{13906389-E2D6-4FCC-BD7B-8D0C7C49ABC5}">
      <formula1>$D$83:$D$85</formula1>
    </dataValidation>
    <dataValidation type="list" showInputMessage="1" showErrorMessage="1" sqref="E10:F10" xr:uid="{2D03BD81-9C57-4F54-BA79-65417EAA62B4}">
      <formula1>$D$88:$D$90</formula1>
    </dataValidation>
  </dataValidations>
  <pageMargins left="0.45" right="0.2" top="0.3" bottom="0.5" header="0.1" footer="0.2"/>
  <pageSetup scale="92" orientation="portrait" r:id="rId1"/>
  <headerFooter>
    <oddFooter>&amp;L&amp;F&amp;C&amp;A</oddFooter>
  </headerFooter>
  <rowBreaks count="1" manualBreakCount="1">
    <brk id="25"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15E86-E727-45BB-A8CE-5922DDD48947}">
  <sheetPr>
    <pageSetUpPr fitToPage="1"/>
  </sheetPr>
  <dimension ref="A1:K220"/>
  <sheetViews>
    <sheetView zoomScaleNormal="100" workbookViewId="0">
      <selection activeCell="F8" sqref="F8"/>
    </sheetView>
  </sheetViews>
  <sheetFormatPr defaultRowHeight="13.2"/>
  <cols>
    <col min="1" max="1" width="2" style="859" customWidth="1"/>
    <col min="2" max="2" width="15.6640625" style="859" customWidth="1"/>
    <col min="3" max="3" width="13.6640625" style="859" customWidth="1"/>
    <col min="4" max="4" width="10.21875" style="859" customWidth="1"/>
    <col min="5" max="5" width="33.77734375" style="859" hidden="1" customWidth="1"/>
    <col min="6" max="6" width="41" style="859" customWidth="1"/>
    <col min="7" max="7" width="13.44140625" style="867" hidden="1" customWidth="1"/>
    <col min="8" max="8" width="14.44140625" style="867" hidden="1" customWidth="1"/>
    <col min="9" max="9" width="0.109375" style="867" customWidth="1"/>
    <col min="10" max="10" width="20.77734375" style="867" customWidth="1"/>
    <col min="11" max="11" width="4.44140625" style="859" customWidth="1"/>
    <col min="12" max="16384" width="8.88671875" style="859"/>
  </cols>
  <sheetData>
    <row r="1" spans="1:11" s="773" customFormat="1" ht="9" customHeight="1">
      <c r="A1" s="354"/>
      <c r="B1" s="354"/>
      <c r="C1" s="781"/>
      <c r="D1" s="782"/>
      <c r="E1" s="783"/>
      <c r="F1" s="783"/>
    </row>
    <row r="2" spans="1:11" s="773" customFormat="1" ht="18" customHeight="1">
      <c r="A2" s="808"/>
      <c r="B2" s="649" t="str">
        <f>+'A. Instructions'!B6</f>
        <v>Parish Name, City</v>
      </c>
      <c r="C2" s="558"/>
      <c r="D2" s="558"/>
      <c r="G2" s="558"/>
      <c r="H2" s="558"/>
      <c r="I2" s="558"/>
      <c r="J2" s="809" t="s">
        <v>95</v>
      </c>
    </row>
    <row r="3" spans="1:11" s="773" customFormat="1" ht="18" customHeight="1">
      <c r="A3" s="354"/>
      <c r="B3" s="815" t="s">
        <v>644</v>
      </c>
      <c r="C3" s="459"/>
      <c r="D3" s="772"/>
      <c r="E3" s="772"/>
      <c r="G3" s="774"/>
      <c r="H3" s="774"/>
      <c r="I3" s="774"/>
      <c r="J3" s="816" t="str">
        <f>+'B. Trial Balance'!O4</f>
        <v>2022-23</v>
      </c>
      <c r="K3" s="774"/>
    </row>
    <row r="4" spans="1:11" s="194" customFormat="1" ht="16.5" customHeight="1">
      <c r="A4" s="196"/>
      <c r="B4" s="808"/>
      <c r="C4" s="784"/>
      <c r="D4" s="785"/>
      <c r="E4" s="785"/>
      <c r="G4" s="773"/>
      <c r="J4" s="825" t="s">
        <v>99</v>
      </c>
    </row>
    <row r="5" spans="1:11" s="194" customFormat="1" ht="16.5" customHeight="1">
      <c r="A5" s="196"/>
      <c r="B5" s="808"/>
      <c r="C5" s="784"/>
      <c r="D5" s="785"/>
      <c r="E5" s="785"/>
      <c r="G5" s="773"/>
      <c r="J5" s="825"/>
    </row>
    <row r="6" spans="1:11" s="194" customFormat="1" ht="16.5" customHeight="1">
      <c r="A6" s="196"/>
      <c r="B6" s="808"/>
      <c r="C6" s="784"/>
      <c r="D6" s="785"/>
      <c r="E6" s="785"/>
      <c r="G6" s="773"/>
      <c r="J6" s="825"/>
    </row>
    <row r="7" spans="1:11" s="878" customFormat="1" ht="44.4" customHeight="1">
      <c r="B7" s="878" t="s">
        <v>647</v>
      </c>
      <c r="F7" s="879" t="s">
        <v>639</v>
      </c>
      <c r="G7" s="880"/>
      <c r="H7" s="880"/>
      <c r="I7" s="880"/>
      <c r="J7" s="881" t="s">
        <v>649</v>
      </c>
    </row>
    <row r="8" spans="1:11" s="875" customFormat="1" ht="18">
      <c r="B8" s="875" t="s">
        <v>638</v>
      </c>
      <c r="F8" s="868"/>
      <c r="G8" s="876"/>
      <c r="H8" s="876"/>
      <c r="I8" s="876"/>
      <c r="J8" s="877" t="e">
        <f>VLOOKUP(F8,F15:J59,5,FALSE)</f>
        <v>#N/A</v>
      </c>
    </row>
    <row r="9" spans="1:11" s="875" customFormat="1" ht="18">
      <c r="B9" s="875" t="s">
        <v>191</v>
      </c>
      <c r="F9" s="868"/>
      <c r="G9" s="876"/>
      <c r="H9" s="876"/>
      <c r="I9" s="876"/>
      <c r="J9" s="877" t="e">
        <f>VLOOKUP(F9,F62:J85,5,FALSE)</f>
        <v>#N/A</v>
      </c>
    </row>
    <row r="10" spans="1:11" s="875" customFormat="1" ht="18">
      <c r="B10" s="875" t="s">
        <v>128</v>
      </c>
      <c r="F10" s="868"/>
      <c r="G10" s="876"/>
      <c r="H10" s="876"/>
      <c r="I10" s="876"/>
      <c r="J10" s="877" t="e">
        <f>VLOOKUP(F10,F88:J111,5,FALSE)</f>
        <v>#N/A</v>
      </c>
    </row>
    <row r="11" spans="1:11" s="875" customFormat="1" ht="18">
      <c r="B11" s="875" t="s">
        <v>648</v>
      </c>
      <c r="F11" s="859"/>
      <c r="G11" s="876"/>
      <c r="H11" s="876"/>
      <c r="I11" s="876"/>
      <c r="J11" s="877">
        <v>2.5</v>
      </c>
    </row>
    <row r="13" spans="1:11">
      <c r="B13" s="885" t="s">
        <v>650</v>
      </c>
    </row>
    <row r="14" spans="1:11" s="855" customFormat="1" ht="60" customHeight="1">
      <c r="B14" s="1059" t="s">
        <v>640</v>
      </c>
      <c r="C14" s="1059"/>
      <c r="D14" s="1059"/>
      <c r="E14" s="869" t="s">
        <v>528</v>
      </c>
      <c r="F14" s="869" t="s">
        <v>528</v>
      </c>
      <c r="G14" s="869" t="s">
        <v>637</v>
      </c>
      <c r="H14" s="869" t="s">
        <v>526</v>
      </c>
      <c r="I14" s="869" t="s">
        <v>527</v>
      </c>
      <c r="J14" s="869" t="s">
        <v>643</v>
      </c>
    </row>
    <row r="15" spans="1:11">
      <c r="B15" s="856" t="s">
        <v>628</v>
      </c>
      <c r="C15" s="856" t="s">
        <v>622</v>
      </c>
      <c r="D15" s="856" t="s">
        <v>523</v>
      </c>
      <c r="E15" s="856" t="str">
        <f>CONCATENATE(B15,",  ",C15,",  ",D15)</f>
        <v>Kaiser EPO - 4063,  Employee  -  only,  30+ hours</v>
      </c>
      <c r="F15" s="856" t="s">
        <v>529</v>
      </c>
      <c r="G15" s="857">
        <v>637.11</v>
      </c>
      <c r="H15" s="857">
        <v>88.11</v>
      </c>
      <c r="I15" s="857">
        <f>+G15-H15</f>
        <v>549</v>
      </c>
      <c r="J15" s="858">
        <f>+I15*1.02</f>
        <v>559.98</v>
      </c>
    </row>
    <row r="16" spans="1:11">
      <c r="B16" s="860" t="s">
        <v>628</v>
      </c>
      <c r="C16" s="860" t="s">
        <v>622</v>
      </c>
      <c r="D16" s="860" t="s">
        <v>524</v>
      </c>
      <c r="E16" s="860" t="str">
        <f t="shared" ref="E16:E59" si="0">CONCATENATE(B16,",  ",C16,",  ",D16)</f>
        <v>Kaiser EPO - 4063,  Employee  -  only,  24-29 hours</v>
      </c>
      <c r="F16" s="860" t="s">
        <v>530</v>
      </c>
      <c r="G16" s="861">
        <v>637.11</v>
      </c>
      <c r="H16" s="861">
        <v>225.36</v>
      </c>
      <c r="I16" s="861">
        <f t="shared" ref="I16:I23" si="1">+G16-H16</f>
        <v>411.75</v>
      </c>
      <c r="J16" s="858">
        <f t="shared" ref="J16:J23" si="2">+I16*1.02</f>
        <v>419.98500000000001</v>
      </c>
    </row>
    <row r="17" spans="2:10">
      <c r="B17" s="860" t="s">
        <v>628</v>
      </c>
      <c r="C17" s="860" t="s">
        <v>622</v>
      </c>
      <c r="D17" s="860" t="s">
        <v>525</v>
      </c>
      <c r="E17" s="860" t="str">
        <f t="shared" si="0"/>
        <v>Kaiser EPO - 4063,  Employee  -  only,  20-23 hours</v>
      </c>
      <c r="F17" s="860" t="s">
        <v>531</v>
      </c>
      <c r="G17" s="861">
        <v>637.11</v>
      </c>
      <c r="H17" s="861">
        <v>307.70999999999998</v>
      </c>
      <c r="I17" s="861">
        <f t="shared" si="1"/>
        <v>329.40000000000003</v>
      </c>
      <c r="J17" s="858">
        <f t="shared" si="2"/>
        <v>335.98800000000006</v>
      </c>
    </row>
    <row r="18" spans="2:10">
      <c r="B18" s="860" t="s">
        <v>628</v>
      </c>
      <c r="C18" s="860" t="s">
        <v>623</v>
      </c>
      <c r="D18" s="860" t="s">
        <v>523</v>
      </c>
      <c r="E18" s="860" t="str">
        <f t="shared" si="0"/>
        <v>Kaiser EPO - 4063,  Employee  +  1,  30+ hours</v>
      </c>
      <c r="F18" s="860" t="s">
        <v>532</v>
      </c>
      <c r="G18" s="861">
        <v>1306.08</v>
      </c>
      <c r="H18" s="861">
        <v>437.08</v>
      </c>
      <c r="I18" s="861">
        <f t="shared" si="1"/>
        <v>869</v>
      </c>
      <c r="J18" s="858">
        <f t="shared" si="2"/>
        <v>886.38</v>
      </c>
    </row>
    <row r="19" spans="2:10">
      <c r="B19" s="860" t="s">
        <v>628</v>
      </c>
      <c r="C19" s="860" t="s">
        <v>623</v>
      </c>
      <c r="D19" s="860" t="s">
        <v>524</v>
      </c>
      <c r="E19" s="860" t="str">
        <f t="shared" si="0"/>
        <v>Kaiser EPO - 4063,  Employee  +  1,  24-29 hours</v>
      </c>
      <c r="F19" s="860" t="s">
        <v>533</v>
      </c>
      <c r="G19" s="861">
        <v>1306.08</v>
      </c>
      <c r="H19" s="861">
        <v>654.33000000000004</v>
      </c>
      <c r="I19" s="861">
        <f t="shared" si="1"/>
        <v>651.74999999999989</v>
      </c>
      <c r="J19" s="858">
        <f t="shared" si="2"/>
        <v>664.78499999999985</v>
      </c>
    </row>
    <row r="20" spans="2:10">
      <c r="B20" s="860" t="s">
        <v>628</v>
      </c>
      <c r="C20" s="860" t="s">
        <v>623</v>
      </c>
      <c r="D20" s="860" t="s">
        <v>525</v>
      </c>
      <c r="E20" s="860" t="str">
        <f t="shared" si="0"/>
        <v>Kaiser EPO - 4063,  Employee  +  1,  20-23 hours</v>
      </c>
      <c r="F20" s="860" t="s">
        <v>534</v>
      </c>
      <c r="G20" s="861">
        <v>1306.08</v>
      </c>
      <c r="H20" s="861">
        <v>784.68</v>
      </c>
      <c r="I20" s="861">
        <f t="shared" si="1"/>
        <v>521.4</v>
      </c>
      <c r="J20" s="858">
        <f t="shared" si="2"/>
        <v>531.82799999999997</v>
      </c>
    </row>
    <row r="21" spans="2:10">
      <c r="B21" s="860" t="s">
        <v>628</v>
      </c>
      <c r="C21" s="860" t="s">
        <v>624</v>
      </c>
      <c r="D21" s="860" t="s">
        <v>523</v>
      </c>
      <c r="E21" s="860" t="str">
        <f t="shared" si="0"/>
        <v>Kaiser EPO - 4063,  Family,  30+ hours</v>
      </c>
      <c r="F21" s="860" t="s">
        <v>535</v>
      </c>
      <c r="G21" s="861">
        <v>1752.06</v>
      </c>
      <c r="H21" s="861">
        <v>718.06</v>
      </c>
      <c r="I21" s="861">
        <f t="shared" si="1"/>
        <v>1034</v>
      </c>
      <c r="J21" s="858">
        <f t="shared" si="2"/>
        <v>1054.68</v>
      </c>
    </row>
    <row r="22" spans="2:10">
      <c r="B22" s="860" t="s">
        <v>628</v>
      </c>
      <c r="C22" s="860" t="s">
        <v>624</v>
      </c>
      <c r="D22" s="860" t="s">
        <v>524</v>
      </c>
      <c r="E22" s="860" t="str">
        <f t="shared" si="0"/>
        <v>Kaiser EPO - 4063,  Family,  24-29 hours</v>
      </c>
      <c r="F22" s="860" t="s">
        <v>536</v>
      </c>
      <c r="G22" s="861">
        <v>1752.06</v>
      </c>
      <c r="H22" s="861">
        <v>976.56</v>
      </c>
      <c r="I22" s="861">
        <f t="shared" si="1"/>
        <v>775.5</v>
      </c>
      <c r="J22" s="858">
        <f t="shared" si="2"/>
        <v>791.01</v>
      </c>
    </row>
    <row r="23" spans="2:10">
      <c r="B23" s="860" t="s">
        <v>628</v>
      </c>
      <c r="C23" s="860" t="s">
        <v>624</v>
      </c>
      <c r="D23" s="860" t="s">
        <v>525</v>
      </c>
      <c r="E23" s="860" t="str">
        <f t="shared" si="0"/>
        <v>Kaiser EPO - 4063,  Family,  20-23 hours</v>
      </c>
      <c r="F23" s="860" t="s">
        <v>537</v>
      </c>
      <c r="G23" s="861">
        <v>1752.06</v>
      </c>
      <c r="H23" s="861">
        <v>1131.6600000000001</v>
      </c>
      <c r="I23" s="861">
        <f t="shared" si="1"/>
        <v>620.39999999999986</v>
      </c>
      <c r="J23" s="858">
        <f t="shared" si="2"/>
        <v>632.80799999999988</v>
      </c>
    </row>
    <row r="24" spans="2:10">
      <c r="B24" s="860" t="s">
        <v>629</v>
      </c>
      <c r="C24" s="860" t="s">
        <v>622</v>
      </c>
      <c r="D24" s="860" t="s">
        <v>523</v>
      </c>
      <c r="E24" s="860" t="str">
        <f t="shared" si="0"/>
        <v>Kaiser HSA - 4085,  Employee  -  only,  30+ hours</v>
      </c>
      <c r="F24" s="860" t="s">
        <v>538</v>
      </c>
      <c r="G24" s="861">
        <v>560.46</v>
      </c>
      <c r="H24" s="861">
        <v>36.46</v>
      </c>
      <c r="I24" s="861">
        <f t="shared" ref="I24:I32" si="3">+G24-H24</f>
        <v>524</v>
      </c>
      <c r="J24" s="858">
        <f t="shared" ref="J24:J32" si="4">+I24*1.02</f>
        <v>534.48</v>
      </c>
    </row>
    <row r="25" spans="2:10">
      <c r="B25" s="860" t="s">
        <v>629</v>
      </c>
      <c r="C25" s="860" t="s">
        <v>622</v>
      </c>
      <c r="D25" s="860" t="s">
        <v>524</v>
      </c>
      <c r="E25" s="860" t="str">
        <f t="shared" si="0"/>
        <v>Kaiser HSA - 4085,  Employee  -  only,  24-29 hours</v>
      </c>
      <c r="F25" s="860" t="s">
        <v>539</v>
      </c>
      <c r="G25" s="861">
        <v>560.46</v>
      </c>
      <c r="H25" s="861">
        <v>167.46</v>
      </c>
      <c r="I25" s="861">
        <f t="shared" si="3"/>
        <v>393</v>
      </c>
      <c r="J25" s="858">
        <f t="shared" si="4"/>
        <v>400.86</v>
      </c>
    </row>
    <row r="26" spans="2:10">
      <c r="B26" s="860" t="s">
        <v>629</v>
      </c>
      <c r="C26" s="860" t="s">
        <v>622</v>
      </c>
      <c r="D26" s="860" t="s">
        <v>525</v>
      </c>
      <c r="E26" s="860" t="str">
        <f t="shared" si="0"/>
        <v>Kaiser HSA - 4085,  Employee  -  only,  20-23 hours</v>
      </c>
      <c r="F26" s="860" t="s">
        <v>540</v>
      </c>
      <c r="G26" s="861">
        <v>560.46</v>
      </c>
      <c r="H26" s="861">
        <v>246.06</v>
      </c>
      <c r="I26" s="861">
        <f t="shared" si="3"/>
        <v>314.40000000000003</v>
      </c>
      <c r="J26" s="858">
        <f t="shared" si="4"/>
        <v>320.68800000000005</v>
      </c>
    </row>
    <row r="27" spans="2:10">
      <c r="B27" s="860" t="s">
        <v>629</v>
      </c>
      <c r="C27" s="860" t="s">
        <v>623</v>
      </c>
      <c r="D27" s="860" t="s">
        <v>523</v>
      </c>
      <c r="E27" s="860" t="str">
        <f t="shared" si="0"/>
        <v>Kaiser HSA - 4085,  Employee  +  1,  30+ hours</v>
      </c>
      <c r="F27" s="860" t="s">
        <v>541</v>
      </c>
      <c r="G27" s="861">
        <v>1148.94</v>
      </c>
      <c r="H27" s="861">
        <v>329.94</v>
      </c>
      <c r="I27" s="861">
        <f t="shared" si="3"/>
        <v>819</v>
      </c>
      <c r="J27" s="858">
        <f t="shared" si="4"/>
        <v>835.38</v>
      </c>
    </row>
    <row r="28" spans="2:10">
      <c r="B28" s="860" t="s">
        <v>629</v>
      </c>
      <c r="C28" s="860" t="s">
        <v>623</v>
      </c>
      <c r="D28" s="860" t="s">
        <v>524</v>
      </c>
      <c r="E28" s="860" t="str">
        <f t="shared" si="0"/>
        <v>Kaiser HSA - 4085,  Employee  +  1,  24-29 hours</v>
      </c>
      <c r="F28" s="860" t="s">
        <v>542</v>
      </c>
      <c r="G28" s="861">
        <v>1148.94</v>
      </c>
      <c r="H28" s="861">
        <v>534.69000000000005</v>
      </c>
      <c r="I28" s="861">
        <f t="shared" si="3"/>
        <v>614.25</v>
      </c>
      <c r="J28" s="858">
        <f t="shared" si="4"/>
        <v>626.53499999999997</v>
      </c>
    </row>
    <row r="29" spans="2:10">
      <c r="B29" s="860" t="s">
        <v>629</v>
      </c>
      <c r="C29" s="860" t="s">
        <v>623</v>
      </c>
      <c r="D29" s="860" t="s">
        <v>525</v>
      </c>
      <c r="E29" s="860" t="str">
        <f t="shared" si="0"/>
        <v>Kaiser HSA - 4085,  Employee  +  1,  20-23 hours</v>
      </c>
      <c r="F29" s="860" t="s">
        <v>543</v>
      </c>
      <c r="G29" s="861">
        <v>1148.94</v>
      </c>
      <c r="H29" s="861">
        <v>657.54</v>
      </c>
      <c r="I29" s="861">
        <f t="shared" si="3"/>
        <v>491.40000000000009</v>
      </c>
      <c r="J29" s="858">
        <f t="shared" si="4"/>
        <v>501.22800000000012</v>
      </c>
    </row>
    <row r="30" spans="2:10">
      <c r="B30" s="860" t="s">
        <v>629</v>
      </c>
      <c r="C30" s="860" t="s">
        <v>624</v>
      </c>
      <c r="D30" s="860" t="s">
        <v>523</v>
      </c>
      <c r="E30" s="860" t="str">
        <f t="shared" si="0"/>
        <v>Kaiser HSA - 4085,  Family,  30+ hours</v>
      </c>
      <c r="F30" s="860" t="s">
        <v>544</v>
      </c>
      <c r="G30" s="861">
        <v>1541.26</v>
      </c>
      <c r="H30" s="861">
        <v>585.26</v>
      </c>
      <c r="I30" s="861">
        <f t="shared" si="3"/>
        <v>956</v>
      </c>
      <c r="J30" s="858">
        <f t="shared" si="4"/>
        <v>975.12</v>
      </c>
    </row>
    <row r="31" spans="2:10">
      <c r="B31" s="860" t="s">
        <v>629</v>
      </c>
      <c r="C31" s="860" t="s">
        <v>624</v>
      </c>
      <c r="D31" s="860" t="s">
        <v>524</v>
      </c>
      <c r="E31" s="860" t="str">
        <f t="shared" si="0"/>
        <v>Kaiser HSA - 4085,  Family,  24-29 hours</v>
      </c>
      <c r="F31" s="860" t="s">
        <v>545</v>
      </c>
      <c r="G31" s="861">
        <v>1541.26</v>
      </c>
      <c r="H31" s="861">
        <v>824.26</v>
      </c>
      <c r="I31" s="861">
        <f t="shared" si="3"/>
        <v>717</v>
      </c>
      <c r="J31" s="858">
        <f t="shared" si="4"/>
        <v>731.34</v>
      </c>
    </row>
    <row r="32" spans="2:10">
      <c r="B32" s="860" t="s">
        <v>629</v>
      </c>
      <c r="C32" s="860" t="s">
        <v>624</v>
      </c>
      <c r="D32" s="860" t="s">
        <v>525</v>
      </c>
      <c r="E32" s="860" t="str">
        <f t="shared" si="0"/>
        <v>Kaiser HSA - 4085,  Family,  20-23 hours</v>
      </c>
      <c r="F32" s="860" t="s">
        <v>546</v>
      </c>
      <c r="G32" s="861">
        <v>1541.26</v>
      </c>
      <c r="H32" s="861">
        <v>967.66</v>
      </c>
      <c r="I32" s="861">
        <f t="shared" si="3"/>
        <v>573.6</v>
      </c>
      <c r="J32" s="858">
        <f t="shared" si="4"/>
        <v>585.072</v>
      </c>
    </row>
    <row r="33" spans="2:10">
      <c r="B33" s="860" t="s">
        <v>630</v>
      </c>
      <c r="C33" s="860" t="s">
        <v>622</v>
      </c>
      <c r="D33" s="860" t="s">
        <v>523</v>
      </c>
      <c r="E33" s="860" t="str">
        <f t="shared" si="0"/>
        <v>BlueShield PPO - 5119,  Employee  -  only,  30+ hours</v>
      </c>
      <c r="F33" s="860" t="s">
        <v>547</v>
      </c>
      <c r="G33" s="861">
        <v>923.64</v>
      </c>
      <c r="H33" s="861">
        <v>184.64</v>
      </c>
      <c r="I33" s="861">
        <f t="shared" ref="I33:I41" si="5">+G33-H33</f>
        <v>739</v>
      </c>
      <c r="J33" s="858">
        <f t="shared" ref="J33:J41" si="6">+I33*1.02</f>
        <v>753.78</v>
      </c>
    </row>
    <row r="34" spans="2:10">
      <c r="B34" s="860" t="s">
        <v>630</v>
      </c>
      <c r="C34" s="860" t="s">
        <v>622</v>
      </c>
      <c r="D34" s="860" t="s">
        <v>524</v>
      </c>
      <c r="E34" s="860" t="str">
        <f t="shared" si="0"/>
        <v>BlueShield PPO - 5119,  Employee  -  only,  24-29 hours</v>
      </c>
      <c r="F34" s="860" t="s">
        <v>548</v>
      </c>
      <c r="G34" s="861">
        <v>923.64</v>
      </c>
      <c r="H34" s="861">
        <v>369.39</v>
      </c>
      <c r="I34" s="861">
        <f t="shared" si="5"/>
        <v>554.25</v>
      </c>
      <c r="J34" s="858">
        <f t="shared" si="6"/>
        <v>565.33500000000004</v>
      </c>
    </row>
    <row r="35" spans="2:10">
      <c r="B35" s="860" t="s">
        <v>630</v>
      </c>
      <c r="C35" s="860" t="s">
        <v>622</v>
      </c>
      <c r="D35" s="860" t="s">
        <v>525</v>
      </c>
      <c r="E35" s="860" t="str">
        <f t="shared" si="0"/>
        <v>BlueShield PPO - 5119,  Employee  -  only,  20-23 hours</v>
      </c>
      <c r="F35" s="860" t="s">
        <v>549</v>
      </c>
      <c r="G35" s="861">
        <v>923.64</v>
      </c>
      <c r="H35" s="861">
        <v>480.24</v>
      </c>
      <c r="I35" s="861">
        <f t="shared" si="5"/>
        <v>443.4</v>
      </c>
      <c r="J35" s="858">
        <f t="shared" si="6"/>
        <v>452.26799999999997</v>
      </c>
    </row>
    <row r="36" spans="2:10">
      <c r="B36" s="860" t="s">
        <v>630</v>
      </c>
      <c r="C36" s="860" t="s">
        <v>623</v>
      </c>
      <c r="D36" s="860" t="s">
        <v>523</v>
      </c>
      <c r="E36" s="860" t="str">
        <f t="shared" si="0"/>
        <v>BlueShield PPO - 5119,  Employee  +  1,  30+ hours</v>
      </c>
      <c r="F36" s="860" t="s">
        <v>550</v>
      </c>
      <c r="G36" s="861">
        <v>1893.47</v>
      </c>
      <c r="H36" s="861">
        <v>795.47</v>
      </c>
      <c r="I36" s="861">
        <f t="shared" si="5"/>
        <v>1098</v>
      </c>
      <c r="J36" s="858">
        <f t="shared" si="6"/>
        <v>1119.96</v>
      </c>
    </row>
    <row r="37" spans="2:10">
      <c r="B37" s="860" t="s">
        <v>630</v>
      </c>
      <c r="C37" s="860" t="s">
        <v>623</v>
      </c>
      <c r="D37" s="860" t="s">
        <v>524</v>
      </c>
      <c r="E37" s="860" t="str">
        <f t="shared" si="0"/>
        <v>BlueShield PPO - 5119,  Employee  +  1,  24-29 hours</v>
      </c>
      <c r="F37" s="860" t="s">
        <v>551</v>
      </c>
      <c r="G37" s="861">
        <v>1893.47</v>
      </c>
      <c r="H37" s="861">
        <v>1069.97</v>
      </c>
      <c r="I37" s="861">
        <f t="shared" si="5"/>
        <v>823.5</v>
      </c>
      <c r="J37" s="858">
        <f t="shared" si="6"/>
        <v>839.97</v>
      </c>
    </row>
    <row r="38" spans="2:10">
      <c r="B38" s="860" t="s">
        <v>630</v>
      </c>
      <c r="C38" s="860" t="s">
        <v>623</v>
      </c>
      <c r="D38" s="860" t="s">
        <v>525</v>
      </c>
      <c r="E38" s="860" t="str">
        <f t="shared" si="0"/>
        <v>BlueShield PPO - 5119,  Employee  +  1,  20-23 hours</v>
      </c>
      <c r="F38" s="860" t="s">
        <v>552</v>
      </c>
      <c r="G38" s="861">
        <v>1893.47</v>
      </c>
      <c r="H38" s="861">
        <v>1234.67</v>
      </c>
      <c r="I38" s="861">
        <f t="shared" si="5"/>
        <v>658.8</v>
      </c>
      <c r="J38" s="858">
        <f t="shared" si="6"/>
        <v>671.976</v>
      </c>
    </row>
    <row r="39" spans="2:10">
      <c r="B39" s="860" t="s">
        <v>630</v>
      </c>
      <c r="C39" s="860" t="s">
        <v>624</v>
      </c>
      <c r="D39" s="860" t="s">
        <v>523</v>
      </c>
      <c r="E39" s="860" t="str">
        <f t="shared" si="0"/>
        <v>BlueShield PPO - 5119,  Family,  30+ hours</v>
      </c>
      <c r="F39" s="860" t="s">
        <v>553</v>
      </c>
      <c r="G39" s="861">
        <v>2540.0300000000002</v>
      </c>
      <c r="H39" s="861">
        <v>1130.03</v>
      </c>
      <c r="I39" s="861">
        <f t="shared" si="5"/>
        <v>1410.0000000000002</v>
      </c>
      <c r="J39" s="858">
        <f t="shared" si="6"/>
        <v>1438.2000000000003</v>
      </c>
    </row>
    <row r="40" spans="2:10">
      <c r="B40" s="860" t="s">
        <v>630</v>
      </c>
      <c r="C40" s="860" t="s">
        <v>624</v>
      </c>
      <c r="D40" s="860" t="s">
        <v>524</v>
      </c>
      <c r="E40" s="860" t="str">
        <f t="shared" si="0"/>
        <v>BlueShield PPO - 5119,  Family,  24-29 hours</v>
      </c>
      <c r="F40" s="860" t="s">
        <v>554</v>
      </c>
      <c r="G40" s="861">
        <v>2540.0300000000002</v>
      </c>
      <c r="H40" s="861">
        <v>1482.53</v>
      </c>
      <c r="I40" s="861">
        <f t="shared" si="5"/>
        <v>1057.5000000000002</v>
      </c>
      <c r="J40" s="858">
        <f t="shared" si="6"/>
        <v>1078.6500000000003</v>
      </c>
    </row>
    <row r="41" spans="2:10">
      <c r="B41" s="860" t="s">
        <v>630</v>
      </c>
      <c r="C41" s="860" t="s">
        <v>624</v>
      </c>
      <c r="D41" s="860" t="s">
        <v>525</v>
      </c>
      <c r="E41" s="860" t="str">
        <f t="shared" si="0"/>
        <v>BlueShield PPO - 5119,  Family,  20-23 hours</v>
      </c>
      <c r="F41" s="860" t="s">
        <v>555</v>
      </c>
      <c r="G41" s="861">
        <v>2540.0300000000002</v>
      </c>
      <c r="H41" s="861">
        <v>1694.03</v>
      </c>
      <c r="I41" s="861">
        <f t="shared" si="5"/>
        <v>846.00000000000023</v>
      </c>
      <c r="J41" s="858">
        <f t="shared" si="6"/>
        <v>862.9200000000003</v>
      </c>
    </row>
    <row r="42" spans="2:10">
      <c r="B42" s="860" t="s">
        <v>631</v>
      </c>
      <c r="C42" s="860" t="s">
        <v>622</v>
      </c>
      <c r="D42" s="860" t="s">
        <v>523</v>
      </c>
      <c r="E42" s="860" t="str">
        <f t="shared" si="0"/>
        <v>BlueShield HSA - 5070,  Employee  -  only,  30+ hours</v>
      </c>
      <c r="F42" s="860" t="s">
        <v>556</v>
      </c>
      <c r="G42" s="861">
        <v>775.56</v>
      </c>
      <c r="H42" s="861">
        <v>59.56</v>
      </c>
      <c r="I42" s="861">
        <f t="shared" ref="I42:I50" si="7">+G42-H42</f>
        <v>716</v>
      </c>
      <c r="J42" s="858">
        <f t="shared" ref="J42:J50" si="8">+I42*1.02</f>
        <v>730.32</v>
      </c>
    </row>
    <row r="43" spans="2:10">
      <c r="B43" s="860" t="s">
        <v>631</v>
      </c>
      <c r="C43" s="860" t="s">
        <v>622</v>
      </c>
      <c r="D43" s="860" t="s">
        <v>524</v>
      </c>
      <c r="E43" s="860" t="str">
        <f t="shared" si="0"/>
        <v>BlueShield HSA - 5070,  Employee  -  only,  24-29 hours</v>
      </c>
      <c r="F43" s="860" t="s">
        <v>557</v>
      </c>
      <c r="G43" s="861">
        <v>775.56</v>
      </c>
      <c r="H43" s="861">
        <v>238.56</v>
      </c>
      <c r="I43" s="861">
        <f t="shared" si="7"/>
        <v>537</v>
      </c>
      <c r="J43" s="858">
        <f t="shared" si="8"/>
        <v>547.74</v>
      </c>
    </row>
    <row r="44" spans="2:10">
      <c r="B44" s="860" t="s">
        <v>631</v>
      </c>
      <c r="C44" s="860" t="s">
        <v>622</v>
      </c>
      <c r="D44" s="860" t="s">
        <v>525</v>
      </c>
      <c r="E44" s="860" t="str">
        <f t="shared" si="0"/>
        <v>BlueShield HSA - 5070,  Employee  -  only,  20-23 hours</v>
      </c>
      <c r="F44" s="860" t="s">
        <v>558</v>
      </c>
      <c r="G44" s="861">
        <v>775.56</v>
      </c>
      <c r="H44" s="861">
        <v>345.96</v>
      </c>
      <c r="I44" s="861">
        <f t="shared" si="7"/>
        <v>429.59999999999997</v>
      </c>
      <c r="J44" s="858">
        <f t="shared" si="8"/>
        <v>438.19199999999995</v>
      </c>
    </row>
    <row r="45" spans="2:10">
      <c r="B45" s="860" t="s">
        <v>631</v>
      </c>
      <c r="C45" s="860" t="s">
        <v>623</v>
      </c>
      <c r="D45" s="860" t="s">
        <v>523</v>
      </c>
      <c r="E45" s="860" t="str">
        <f t="shared" si="0"/>
        <v>BlueShield HSA - 5070,  Employee  +  1,  30+ hours</v>
      </c>
      <c r="F45" s="860" t="s">
        <v>559</v>
      </c>
      <c r="G45" s="861">
        <v>1589.9</v>
      </c>
      <c r="H45" s="861">
        <v>540.9</v>
      </c>
      <c r="I45" s="861">
        <f t="shared" si="7"/>
        <v>1049</v>
      </c>
      <c r="J45" s="858">
        <f t="shared" si="8"/>
        <v>1069.98</v>
      </c>
    </row>
    <row r="46" spans="2:10">
      <c r="B46" s="860" t="s">
        <v>631</v>
      </c>
      <c r="C46" s="860" t="s">
        <v>623</v>
      </c>
      <c r="D46" s="860" t="s">
        <v>524</v>
      </c>
      <c r="E46" s="860" t="str">
        <f t="shared" si="0"/>
        <v>BlueShield HSA - 5070,  Employee  +  1,  24-29 hours</v>
      </c>
      <c r="F46" s="860" t="s">
        <v>560</v>
      </c>
      <c r="G46" s="861">
        <v>1589.9</v>
      </c>
      <c r="H46" s="861">
        <v>803.15</v>
      </c>
      <c r="I46" s="861">
        <f t="shared" si="7"/>
        <v>786.75000000000011</v>
      </c>
      <c r="J46" s="858">
        <f t="shared" si="8"/>
        <v>802.48500000000013</v>
      </c>
    </row>
    <row r="47" spans="2:10">
      <c r="B47" s="860" t="s">
        <v>631</v>
      </c>
      <c r="C47" s="860" t="s">
        <v>623</v>
      </c>
      <c r="D47" s="860" t="s">
        <v>525</v>
      </c>
      <c r="E47" s="860" t="str">
        <f t="shared" si="0"/>
        <v>BlueShield HSA - 5070,  Employee  +  1,  20-23 hours</v>
      </c>
      <c r="F47" s="860" t="s">
        <v>561</v>
      </c>
      <c r="G47" s="861">
        <v>1589.9</v>
      </c>
      <c r="H47" s="861">
        <v>960.5</v>
      </c>
      <c r="I47" s="861">
        <f t="shared" si="7"/>
        <v>629.40000000000009</v>
      </c>
      <c r="J47" s="858">
        <f t="shared" si="8"/>
        <v>641.98800000000006</v>
      </c>
    </row>
    <row r="48" spans="2:10">
      <c r="B48" s="860" t="s">
        <v>631</v>
      </c>
      <c r="C48" s="860" t="s">
        <v>624</v>
      </c>
      <c r="D48" s="860" t="s">
        <v>523</v>
      </c>
      <c r="E48" s="860" t="str">
        <f t="shared" si="0"/>
        <v>BlueShield HSA - 5070,  Family,  30+ hours</v>
      </c>
      <c r="F48" s="860" t="s">
        <v>562</v>
      </c>
      <c r="G48" s="861">
        <v>2132.79</v>
      </c>
      <c r="H48" s="861">
        <v>799.79</v>
      </c>
      <c r="I48" s="861">
        <f t="shared" si="7"/>
        <v>1333</v>
      </c>
      <c r="J48" s="858">
        <f t="shared" si="8"/>
        <v>1359.66</v>
      </c>
    </row>
    <row r="49" spans="2:10">
      <c r="B49" s="860" t="s">
        <v>631</v>
      </c>
      <c r="C49" s="860" t="s">
        <v>624</v>
      </c>
      <c r="D49" s="860" t="s">
        <v>524</v>
      </c>
      <c r="E49" s="860" t="str">
        <f t="shared" si="0"/>
        <v>BlueShield HSA - 5070,  Family,  24-29 hours</v>
      </c>
      <c r="F49" s="860" t="s">
        <v>563</v>
      </c>
      <c r="G49" s="861">
        <v>2132.79</v>
      </c>
      <c r="H49" s="861">
        <v>1133.04</v>
      </c>
      <c r="I49" s="861">
        <f t="shared" si="7"/>
        <v>999.75</v>
      </c>
      <c r="J49" s="858">
        <f t="shared" si="8"/>
        <v>1019.745</v>
      </c>
    </row>
    <row r="50" spans="2:10">
      <c r="B50" s="860" t="s">
        <v>631</v>
      </c>
      <c r="C50" s="860" t="s">
        <v>624</v>
      </c>
      <c r="D50" s="860" t="s">
        <v>525</v>
      </c>
      <c r="E50" s="860" t="str">
        <f t="shared" si="0"/>
        <v>BlueShield HSA - 5070,  Family,  20-23 hours</v>
      </c>
      <c r="F50" s="860" t="s">
        <v>564</v>
      </c>
      <c r="G50" s="861">
        <v>2132.79</v>
      </c>
      <c r="H50" s="861">
        <v>1332.99</v>
      </c>
      <c r="I50" s="861">
        <f t="shared" si="7"/>
        <v>799.8</v>
      </c>
      <c r="J50" s="858">
        <f t="shared" si="8"/>
        <v>815.79599999999994</v>
      </c>
    </row>
    <row r="51" spans="2:10">
      <c r="B51" s="860" t="s">
        <v>632</v>
      </c>
      <c r="C51" s="860" t="s">
        <v>622</v>
      </c>
      <c r="D51" s="860" t="s">
        <v>523</v>
      </c>
      <c r="E51" s="860" t="str">
        <f t="shared" si="0"/>
        <v>BlueShield EPO - 5139,  Employee  -  only,  30+ hours</v>
      </c>
      <c r="F51" s="860" t="s">
        <v>565</v>
      </c>
      <c r="G51" s="861">
        <v>851.78</v>
      </c>
      <c r="H51" s="861">
        <v>97.78</v>
      </c>
      <c r="I51" s="861">
        <f t="shared" ref="I51:I59" si="9">+G51-H51</f>
        <v>754</v>
      </c>
      <c r="J51" s="858">
        <f t="shared" ref="J51:J59" si="10">+I51*1.02</f>
        <v>769.08</v>
      </c>
    </row>
    <row r="52" spans="2:10">
      <c r="B52" s="860" t="s">
        <v>632</v>
      </c>
      <c r="C52" s="860" t="s">
        <v>622</v>
      </c>
      <c r="D52" s="860" t="s">
        <v>524</v>
      </c>
      <c r="E52" s="860" t="str">
        <f t="shared" si="0"/>
        <v>BlueShield EPO - 5139,  Employee  -  only,  24-29 hours</v>
      </c>
      <c r="F52" s="860" t="s">
        <v>566</v>
      </c>
      <c r="G52" s="861">
        <v>851.78</v>
      </c>
      <c r="H52" s="861">
        <v>286.27999999999997</v>
      </c>
      <c r="I52" s="861">
        <f t="shared" si="9"/>
        <v>565.5</v>
      </c>
      <c r="J52" s="858">
        <f t="shared" si="10"/>
        <v>576.81000000000006</v>
      </c>
    </row>
    <row r="53" spans="2:10">
      <c r="B53" s="860" t="s">
        <v>632</v>
      </c>
      <c r="C53" s="860" t="s">
        <v>622</v>
      </c>
      <c r="D53" s="860" t="s">
        <v>525</v>
      </c>
      <c r="E53" s="860" t="str">
        <f t="shared" si="0"/>
        <v>BlueShield EPO - 5139,  Employee  -  only,  20-23 hours</v>
      </c>
      <c r="F53" s="860" t="s">
        <v>567</v>
      </c>
      <c r="G53" s="861">
        <v>851.78</v>
      </c>
      <c r="H53" s="861">
        <v>399.38</v>
      </c>
      <c r="I53" s="861">
        <f t="shared" si="9"/>
        <v>452.4</v>
      </c>
      <c r="J53" s="858">
        <f t="shared" si="10"/>
        <v>461.44799999999998</v>
      </c>
    </row>
    <row r="54" spans="2:10">
      <c r="B54" s="860" t="s">
        <v>632</v>
      </c>
      <c r="C54" s="860" t="s">
        <v>623</v>
      </c>
      <c r="D54" s="860" t="s">
        <v>523</v>
      </c>
      <c r="E54" s="860" t="str">
        <f t="shared" si="0"/>
        <v>BlueShield EPO - 5139,  Employee  +  1,  30+ hours</v>
      </c>
      <c r="F54" s="860" t="s">
        <v>568</v>
      </c>
      <c r="G54" s="861">
        <v>1746.16</v>
      </c>
      <c r="H54" s="861">
        <v>624.16</v>
      </c>
      <c r="I54" s="861">
        <f t="shared" si="9"/>
        <v>1122</v>
      </c>
      <c r="J54" s="858">
        <f t="shared" si="10"/>
        <v>1144.44</v>
      </c>
    </row>
    <row r="55" spans="2:10">
      <c r="B55" s="860" t="s">
        <v>632</v>
      </c>
      <c r="C55" s="860" t="s">
        <v>623</v>
      </c>
      <c r="D55" s="860" t="s">
        <v>524</v>
      </c>
      <c r="E55" s="860" t="str">
        <f t="shared" si="0"/>
        <v>BlueShield EPO - 5139,  Employee  +  1,  24-29 hours</v>
      </c>
      <c r="F55" s="860" t="s">
        <v>569</v>
      </c>
      <c r="G55" s="861">
        <v>1746.16</v>
      </c>
      <c r="H55" s="861">
        <v>904.66</v>
      </c>
      <c r="I55" s="861">
        <f t="shared" si="9"/>
        <v>841.50000000000011</v>
      </c>
      <c r="J55" s="858">
        <f t="shared" si="10"/>
        <v>858.33000000000015</v>
      </c>
    </row>
    <row r="56" spans="2:10">
      <c r="B56" s="860" t="s">
        <v>632</v>
      </c>
      <c r="C56" s="860" t="s">
        <v>623</v>
      </c>
      <c r="D56" s="860" t="s">
        <v>525</v>
      </c>
      <c r="E56" s="860" t="str">
        <f t="shared" si="0"/>
        <v>BlueShield EPO - 5139,  Employee  +  1,  20-23 hours</v>
      </c>
      <c r="F56" s="860" t="s">
        <v>570</v>
      </c>
      <c r="G56" s="861">
        <v>1746.16</v>
      </c>
      <c r="H56" s="861">
        <v>1072.96</v>
      </c>
      <c r="I56" s="861">
        <f t="shared" si="9"/>
        <v>673.2</v>
      </c>
      <c r="J56" s="858">
        <f t="shared" si="10"/>
        <v>686.6640000000001</v>
      </c>
    </row>
    <row r="57" spans="2:10">
      <c r="B57" s="860" t="s">
        <v>632</v>
      </c>
      <c r="C57" s="860" t="s">
        <v>624</v>
      </c>
      <c r="D57" s="860" t="s">
        <v>523</v>
      </c>
      <c r="E57" s="860" t="str">
        <f t="shared" si="0"/>
        <v>BlueShield EPO - 5139,  Family,  30+ hours</v>
      </c>
      <c r="F57" s="860" t="s">
        <v>571</v>
      </c>
      <c r="G57" s="861">
        <v>2342.41</v>
      </c>
      <c r="H57" s="861">
        <v>913.41</v>
      </c>
      <c r="I57" s="861">
        <f t="shared" si="9"/>
        <v>1429</v>
      </c>
      <c r="J57" s="858">
        <f t="shared" si="10"/>
        <v>1457.58</v>
      </c>
    </row>
    <row r="58" spans="2:10">
      <c r="B58" s="860" t="s">
        <v>632</v>
      </c>
      <c r="C58" s="860" t="s">
        <v>624</v>
      </c>
      <c r="D58" s="860" t="s">
        <v>524</v>
      </c>
      <c r="E58" s="860" t="str">
        <f t="shared" si="0"/>
        <v>BlueShield EPO - 5139,  Family,  24-29 hours</v>
      </c>
      <c r="F58" s="860" t="s">
        <v>572</v>
      </c>
      <c r="G58" s="861">
        <v>2342.41</v>
      </c>
      <c r="H58" s="861">
        <v>1270.6600000000001</v>
      </c>
      <c r="I58" s="861">
        <f t="shared" si="9"/>
        <v>1071.7499999999998</v>
      </c>
      <c r="J58" s="858">
        <f t="shared" si="10"/>
        <v>1093.1849999999997</v>
      </c>
    </row>
    <row r="59" spans="2:10">
      <c r="B59" s="860" t="s">
        <v>632</v>
      </c>
      <c r="C59" s="860" t="s">
        <v>624</v>
      </c>
      <c r="D59" s="860" t="s">
        <v>525</v>
      </c>
      <c r="E59" s="860" t="str">
        <f t="shared" si="0"/>
        <v>BlueShield EPO - 5139,  Family,  20-23 hours</v>
      </c>
      <c r="F59" s="860" t="s">
        <v>573</v>
      </c>
      <c r="G59" s="861">
        <v>2342.41</v>
      </c>
      <c r="H59" s="861">
        <v>1485.01</v>
      </c>
      <c r="I59" s="861">
        <f t="shared" si="9"/>
        <v>857.39999999999986</v>
      </c>
      <c r="J59" s="858">
        <f t="shared" si="10"/>
        <v>874.54799999999989</v>
      </c>
    </row>
    <row r="60" spans="2:10">
      <c r="G60" s="862"/>
      <c r="H60" s="862"/>
      <c r="I60" s="862"/>
      <c r="J60" s="863"/>
    </row>
    <row r="61" spans="2:10" s="855" customFormat="1" ht="58.8" customHeight="1">
      <c r="B61" s="1059" t="s">
        <v>641</v>
      </c>
      <c r="C61" s="1059"/>
      <c r="D61" s="1059"/>
      <c r="E61" s="870"/>
      <c r="F61" s="869" t="s">
        <v>528</v>
      </c>
      <c r="G61" s="869" t="s">
        <v>637</v>
      </c>
      <c r="H61" s="869" t="s">
        <v>526</v>
      </c>
      <c r="I61" s="869" t="s">
        <v>527</v>
      </c>
      <c r="J61" s="869" t="s">
        <v>643</v>
      </c>
    </row>
    <row r="62" spans="2:10">
      <c r="B62" s="856" t="s">
        <v>633</v>
      </c>
      <c r="C62" s="856" t="s">
        <v>622</v>
      </c>
      <c r="D62" s="856" t="s">
        <v>523</v>
      </c>
      <c r="E62" s="856" t="str">
        <f t="shared" ref="E62:E85" si="11">CONCATENATE(B62,",  ",C62,",  ",D62)</f>
        <v>VSP Vision - Low,  Employee  -  only,  30+ hours</v>
      </c>
      <c r="F62" s="856" t="s">
        <v>574</v>
      </c>
      <c r="G62" s="857">
        <v>5.41</v>
      </c>
      <c r="H62" s="857">
        <v>0.81</v>
      </c>
      <c r="I62" s="857">
        <f t="shared" ref="I62:I73" si="12">+G62-H62</f>
        <v>4.5999999999999996</v>
      </c>
      <c r="J62" s="858">
        <f t="shared" ref="J62:J73" si="13">+I62*1.02</f>
        <v>4.6919999999999993</v>
      </c>
    </row>
    <row r="63" spans="2:10">
      <c r="B63" s="860" t="s">
        <v>633</v>
      </c>
      <c r="C63" s="860" t="s">
        <v>622</v>
      </c>
      <c r="D63" s="860" t="s">
        <v>524</v>
      </c>
      <c r="E63" s="860" t="str">
        <f t="shared" si="11"/>
        <v>VSP Vision - Low,  Employee  -  only,  24-29 hours</v>
      </c>
      <c r="F63" s="860" t="s">
        <v>575</v>
      </c>
      <c r="G63" s="861">
        <v>5.41</v>
      </c>
      <c r="H63" s="861">
        <v>1.96</v>
      </c>
      <c r="I63" s="861">
        <f t="shared" si="12"/>
        <v>3.45</v>
      </c>
      <c r="J63" s="858">
        <f t="shared" si="13"/>
        <v>3.5190000000000001</v>
      </c>
    </row>
    <row r="64" spans="2:10">
      <c r="B64" s="860" t="s">
        <v>633</v>
      </c>
      <c r="C64" s="860" t="s">
        <v>622</v>
      </c>
      <c r="D64" s="860" t="s">
        <v>525</v>
      </c>
      <c r="E64" s="860" t="str">
        <f t="shared" si="11"/>
        <v>VSP Vision - Low,  Employee  -  only,  20-23 hours</v>
      </c>
      <c r="F64" s="860" t="s">
        <v>576</v>
      </c>
      <c r="G64" s="861">
        <v>5.41</v>
      </c>
      <c r="H64" s="861">
        <v>2.65</v>
      </c>
      <c r="I64" s="861">
        <f t="shared" si="12"/>
        <v>2.7600000000000002</v>
      </c>
      <c r="J64" s="858">
        <f t="shared" si="13"/>
        <v>2.8152000000000004</v>
      </c>
    </row>
    <row r="65" spans="2:10">
      <c r="B65" s="860" t="s">
        <v>633</v>
      </c>
      <c r="C65" s="860" t="s">
        <v>625</v>
      </c>
      <c r="D65" s="860" t="s">
        <v>523</v>
      </c>
      <c r="E65" s="860" t="str">
        <f t="shared" si="11"/>
        <v>VSP Vision - Low,  Employee  +  spouse,  30+ hours</v>
      </c>
      <c r="F65" s="860" t="s">
        <v>577</v>
      </c>
      <c r="G65" s="861">
        <v>11.88</v>
      </c>
      <c r="H65" s="861">
        <v>4.28</v>
      </c>
      <c r="I65" s="861">
        <f t="shared" si="12"/>
        <v>7.6000000000000005</v>
      </c>
      <c r="J65" s="858">
        <f t="shared" si="13"/>
        <v>7.7520000000000007</v>
      </c>
    </row>
    <row r="66" spans="2:10">
      <c r="B66" s="860" t="s">
        <v>633</v>
      </c>
      <c r="C66" s="860" t="s">
        <v>625</v>
      </c>
      <c r="D66" s="860" t="s">
        <v>524</v>
      </c>
      <c r="E66" s="860" t="str">
        <f t="shared" si="11"/>
        <v>VSP Vision - Low,  Employee  +  spouse,  24-29 hours</v>
      </c>
      <c r="F66" s="860" t="s">
        <v>578</v>
      </c>
      <c r="G66" s="861">
        <v>11.88</v>
      </c>
      <c r="H66" s="861">
        <v>6.18</v>
      </c>
      <c r="I66" s="861">
        <f t="shared" si="12"/>
        <v>5.7000000000000011</v>
      </c>
      <c r="J66" s="858">
        <f t="shared" si="13"/>
        <v>5.8140000000000009</v>
      </c>
    </row>
    <row r="67" spans="2:10">
      <c r="B67" s="860" t="s">
        <v>633</v>
      </c>
      <c r="C67" s="860" t="s">
        <v>625</v>
      </c>
      <c r="D67" s="860" t="s">
        <v>525</v>
      </c>
      <c r="E67" s="860" t="str">
        <f t="shared" si="11"/>
        <v>VSP Vision - Low,  Employee  +  spouse,  20-23 hours</v>
      </c>
      <c r="F67" s="860" t="s">
        <v>579</v>
      </c>
      <c r="G67" s="861">
        <v>11.88</v>
      </c>
      <c r="H67" s="861">
        <v>7.32</v>
      </c>
      <c r="I67" s="861">
        <f t="shared" si="12"/>
        <v>4.5600000000000005</v>
      </c>
      <c r="J67" s="858">
        <f t="shared" si="13"/>
        <v>4.6512000000000002</v>
      </c>
    </row>
    <row r="68" spans="2:10">
      <c r="B68" s="860" t="s">
        <v>633</v>
      </c>
      <c r="C68" s="860" t="s">
        <v>626</v>
      </c>
      <c r="D68" s="860" t="s">
        <v>523</v>
      </c>
      <c r="E68" s="860" t="str">
        <f t="shared" si="11"/>
        <v>VSP Vision - Low,  Employee  +  child(ren),  30+ hours</v>
      </c>
      <c r="F68" s="860" t="s">
        <v>580</v>
      </c>
      <c r="G68" s="861">
        <v>8.92</v>
      </c>
      <c r="H68" s="861">
        <v>3.22</v>
      </c>
      <c r="I68" s="861">
        <f t="shared" si="12"/>
        <v>5.6999999999999993</v>
      </c>
      <c r="J68" s="858">
        <f t="shared" si="13"/>
        <v>5.8139999999999992</v>
      </c>
    </row>
    <row r="69" spans="2:10">
      <c r="B69" s="860" t="s">
        <v>633</v>
      </c>
      <c r="C69" s="860" t="s">
        <v>626</v>
      </c>
      <c r="D69" s="860" t="s">
        <v>524</v>
      </c>
      <c r="E69" s="860" t="str">
        <f t="shared" si="11"/>
        <v>VSP Vision - Low,  Employee  +  child(ren),  24-29 hours</v>
      </c>
      <c r="F69" s="860" t="s">
        <v>581</v>
      </c>
      <c r="G69" s="861">
        <v>8.92</v>
      </c>
      <c r="H69" s="861">
        <v>4.6500000000000004</v>
      </c>
      <c r="I69" s="861">
        <f t="shared" si="12"/>
        <v>4.2699999999999996</v>
      </c>
      <c r="J69" s="858">
        <f t="shared" si="13"/>
        <v>4.3553999999999995</v>
      </c>
    </row>
    <row r="70" spans="2:10">
      <c r="B70" s="860" t="s">
        <v>633</v>
      </c>
      <c r="C70" s="860" t="s">
        <v>626</v>
      </c>
      <c r="D70" s="860" t="s">
        <v>525</v>
      </c>
      <c r="E70" s="860" t="str">
        <f t="shared" si="11"/>
        <v>VSP Vision - Low,  Employee  +  child(ren),  20-23 hours</v>
      </c>
      <c r="F70" s="860" t="s">
        <v>582</v>
      </c>
      <c r="G70" s="861">
        <v>8.92</v>
      </c>
      <c r="H70" s="861">
        <v>5.5</v>
      </c>
      <c r="I70" s="861">
        <f t="shared" si="12"/>
        <v>3.42</v>
      </c>
      <c r="J70" s="858">
        <f t="shared" si="13"/>
        <v>3.4883999999999999</v>
      </c>
    </row>
    <row r="71" spans="2:10">
      <c r="B71" s="860" t="s">
        <v>633</v>
      </c>
      <c r="C71" s="860" t="s">
        <v>627</v>
      </c>
      <c r="D71" s="860" t="s">
        <v>523</v>
      </c>
      <c r="E71" s="860" t="str">
        <f t="shared" si="11"/>
        <v>VSP Vision - Low,  Employee  +  Family,  30+ hours</v>
      </c>
      <c r="F71" s="860" t="s">
        <v>583</v>
      </c>
      <c r="G71" s="861">
        <v>15.13</v>
      </c>
      <c r="H71" s="861">
        <v>6.83</v>
      </c>
      <c r="I71" s="861">
        <f t="shared" si="12"/>
        <v>8.3000000000000007</v>
      </c>
      <c r="J71" s="858">
        <f t="shared" si="13"/>
        <v>8.4660000000000011</v>
      </c>
    </row>
    <row r="72" spans="2:10">
      <c r="B72" s="860" t="s">
        <v>633</v>
      </c>
      <c r="C72" s="860" t="s">
        <v>627</v>
      </c>
      <c r="D72" s="860" t="s">
        <v>524</v>
      </c>
      <c r="E72" s="860" t="str">
        <f t="shared" si="11"/>
        <v>VSP Vision - Low,  Employee  +  Family,  24-29 hours</v>
      </c>
      <c r="F72" s="860" t="s">
        <v>584</v>
      </c>
      <c r="G72" s="861">
        <v>15.13</v>
      </c>
      <c r="H72" s="861">
        <v>8.91</v>
      </c>
      <c r="I72" s="861">
        <f t="shared" si="12"/>
        <v>6.2200000000000006</v>
      </c>
      <c r="J72" s="858">
        <f t="shared" si="13"/>
        <v>6.3444000000000011</v>
      </c>
    </row>
    <row r="73" spans="2:10">
      <c r="B73" s="860" t="s">
        <v>633</v>
      </c>
      <c r="C73" s="860" t="s">
        <v>627</v>
      </c>
      <c r="D73" s="860" t="s">
        <v>525</v>
      </c>
      <c r="E73" s="860" t="str">
        <f t="shared" si="11"/>
        <v>VSP Vision - Low,  Employee  +  Family,  20-23 hours</v>
      </c>
      <c r="F73" s="860" t="s">
        <v>585</v>
      </c>
      <c r="G73" s="861">
        <v>15.13</v>
      </c>
      <c r="H73" s="861">
        <v>10.15</v>
      </c>
      <c r="I73" s="861">
        <f t="shared" si="12"/>
        <v>4.9800000000000004</v>
      </c>
      <c r="J73" s="858">
        <f t="shared" si="13"/>
        <v>5.0796000000000001</v>
      </c>
    </row>
    <row r="74" spans="2:10">
      <c r="B74" s="860" t="s">
        <v>634</v>
      </c>
      <c r="C74" s="860" t="s">
        <v>622</v>
      </c>
      <c r="D74" s="860" t="s">
        <v>523</v>
      </c>
      <c r="E74" s="860" t="str">
        <f t="shared" si="11"/>
        <v>VSP Vision - High,  Employee  -  only,  30+ hours</v>
      </c>
      <c r="F74" s="860" t="s">
        <v>586</v>
      </c>
      <c r="G74" s="861">
        <v>14.63</v>
      </c>
      <c r="H74" s="861">
        <v>10.029999999999999</v>
      </c>
      <c r="I74" s="861">
        <f t="shared" ref="I74:I85" si="14">+G74-H74</f>
        <v>4.6000000000000014</v>
      </c>
      <c r="J74" s="858">
        <f t="shared" ref="J74:J85" si="15">+I74*1.02</f>
        <v>4.6920000000000019</v>
      </c>
    </row>
    <row r="75" spans="2:10">
      <c r="B75" s="860" t="s">
        <v>634</v>
      </c>
      <c r="C75" s="860" t="s">
        <v>622</v>
      </c>
      <c r="D75" s="860" t="s">
        <v>524</v>
      </c>
      <c r="E75" s="860" t="str">
        <f t="shared" si="11"/>
        <v>VSP Vision - High,  Employee  -  only,  24-29 hours</v>
      </c>
      <c r="F75" s="860" t="s">
        <v>587</v>
      </c>
      <c r="G75" s="861">
        <v>14.63</v>
      </c>
      <c r="H75" s="861">
        <v>11.18</v>
      </c>
      <c r="I75" s="861">
        <f t="shared" si="14"/>
        <v>3.4500000000000011</v>
      </c>
      <c r="J75" s="858">
        <f t="shared" si="15"/>
        <v>3.519000000000001</v>
      </c>
    </row>
    <row r="76" spans="2:10">
      <c r="B76" s="860" t="s">
        <v>634</v>
      </c>
      <c r="C76" s="860" t="s">
        <v>622</v>
      </c>
      <c r="D76" s="860" t="s">
        <v>525</v>
      </c>
      <c r="E76" s="860" t="str">
        <f t="shared" si="11"/>
        <v>VSP Vision - High,  Employee  -  only,  20-23 hours</v>
      </c>
      <c r="F76" s="860" t="s">
        <v>588</v>
      </c>
      <c r="G76" s="861">
        <v>14.63</v>
      </c>
      <c r="H76" s="861">
        <v>11.87</v>
      </c>
      <c r="I76" s="861">
        <f t="shared" si="14"/>
        <v>2.7600000000000016</v>
      </c>
      <c r="J76" s="858">
        <f t="shared" si="15"/>
        <v>2.8152000000000017</v>
      </c>
    </row>
    <row r="77" spans="2:10">
      <c r="B77" s="860" t="s">
        <v>634</v>
      </c>
      <c r="C77" s="860" t="s">
        <v>625</v>
      </c>
      <c r="D77" s="860" t="s">
        <v>523</v>
      </c>
      <c r="E77" s="860" t="str">
        <f t="shared" si="11"/>
        <v>VSP Vision - High,  Employee  +  spouse,  30+ hours</v>
      </c>
      <c r="F77" s="860" t="s">
        <v>589</v>
      </c>
      <c r="G77" s="861">
        <v>32.19</v>
      </c>
      <c r="H77" s="861">
        <v>24.59</v>
      </c>
      <c r="I77" s="861">
        <f t="shared" si="14"/>
        <v>7.5999999999999979</v>
      </c>
      <c r="J77" s="858">
        <f t="shared" si="15"/>
        <v>7.751999999999998</v>
      </c>
    </row>
    <row r="78" spans="2:10">
      <c r="B78" s="860" t="s">
        <v>634</v>
      </c>
      <c r="C78" s="860" t="s">
        <v>625</v>
      </c>
      <c r="D78" s="860" t="s">
        <v>524</v>
      </c>
      <c r="E78" s="860" t="str">
        <f t="shared" si="11"/>
        <v>VSP Vision - High,  Employee  +  spouse,  24-29 hours</v>
      </c>
      <c r="F78" s="860" t="s">
        <v>590</v>
      </c>
      <c r="G78" s="861">
        <v>32.19</v>
      </c>
      <c r="H78" s="861">
        <v>26.49</v>
      </c>
      <c r="I78" s="861">
        <f t="shared" si="14"/>
        <v>5.6999999999999993</v>
      </c>
      <c r="J78" s="858">
        <f t="shared" si="15"/>
        <v>5.8139999999999992</v>
      </c>
    </row>
    <row r="79" spans="2:10">
      <c r="B79" s="860" t="s">
        <v>634</v>
      </c>
      <c r="C79" s="860" t="s">
        <v>625</v>
      </c>
      <c r="D79" s="860" t="s">
        <v>525</v>
      </c>
      <c r="E79" s="860" t="str">
        <f t="shared" si="11"/>
        <v>VSP Vision - High,  Employee  +  spouse,  20-23 hours</v>
      </c>
      <c r="F79" s="860" t="s">
        <v>591</v>
      </c>
      <c r="G79" s="861">
        <v>32.19</v>
      </c>
      <c r="H79" s="861">
        <v>27.63</v>
      </c>
      <c r="I79" s="861">
        <f t="shared" si="14"/>
        <v>4.5599999999999987</v>
      </c>
      <c r="J79" s="858">
        <f t="shared" si="15"/>
        <v>4.6511999999999984</v>
      </c>
    </row>
    <row r="80" spans="2:10">
      <c r="B80" s="860" t="s">
        <v>634</v>
      </c>
      <c r="C80" s="860" t="s">
        <v>626</v>
      </c>
      <c r="D80" s="860" t="s">
        <v>523</v>
      </c>
      <c r="E80" s="860" t="str">
        <f t="shared" si="11"/>
        <v>VSP Vision - High,  Employee  +  child(ren),  30+ hours</v>
      </c>
      <c r="F80" s="860" t="s">
        <v>592</v>
      </c>
      <c r="G80" s="861">
        <v>24.14</v>
      </c>
      <c r="H80" s="861">
        <v>18.440000000000001</v>
      </c>
      <c r="I80" s="861">
        <f t="shared" si="14"/>
        <v>5.6999999999999993</v>
      </c>
      <c r="J80" s="858">
        <f t="shared" si="15"/>
        <v>5.8139999999999992</v>
      </c>
    </row>
    <row r="81" spans="2:10">
      <c r="B81" s="860" t="s">
        <v>634</v>
      </c>
      <c r="C81" s="860" t="s">
        <v>626</v>
      </c>
      <c r="D81" s="860" t="s">
        <v>524</v>
      </c>
      <c r="E81" s="860" t="str">
        <f t="shared" si="11"/>
        <v>VSP Vision - High,  Employee  +  child(ren),  24-29 hours</v>
      </c>
      <c r="F81" s="860" t="s">
        <v>593</v>
      </c>
      <c r="G81" s="861">
        <v>24.14</v>
      </c>
      <c r="H81" s="861">
        <v>19.87</v>
      </c>
      <c r="I81" s="861">
        <f t="shared" si="14"/>
        <v>4.2699999999999996</v>
      </c>
      <c r="J81" s="858">
        <f t="shared" si="15"/>
        <v>4.3553999999999995</v>
      </c>
    </row>
    <row r="82" spans="2:10">
      <c r="B82" s="860" t="s">
        <v>634</v>
      </c>
      <c r="C82" s="860" t="s">
        <v>626</v>
      </c>
      <c r="D82" s="860" t="s">
        <v>525</v>
      </c>
      <c r="E82" s="860" t="str">
        <f t="shared" si="11"/>
        <v>VSP Vision - High,  Employee  +  child(ren),  20-23 hours</v>
      </c>
      <c r="F82" s="860" t="s">
        <v>594</v>
      </c>
      <c r="G82" s="861">
        <v>24.14</v>
      </c>
      <c r="H82" s="861">
        <v>20.72</v>
      </c>
      <c r="I82" s="861">
        <f t="shared" si="14"/>
        <v>3.4200000000000017</v>
      </c>
      <c r="J82" s="858">
        <f t="shared" si="15"/>
        <v>3.4884000000000017</v>
      </c>
    </row>
    <row r="83" spans="2:10">
      <c r="B83" s="860" t="s">
        <v>634</v>
      </c>
      <c r="C83" s="860" t="s">
        <v>627</v>
      </c>
      <c r="D83" s="860" t="s">
        <v>523</v>
      </c>
      <c r="E83" s="860" t="str">
        <f t="shared" si="11"/>
        <v>VSP Vision - High,  Employee  +  Family,  30+ hours</v>
      </c>
      <c r="F83" s="860" t="s">
        <v>595</v>
      </c>
      <c r="G83" s="861">
        <v>40.97</v>
      </c>
      <c r="H83" s="861">
        <v>32.67</v>
      </c>
      <c r="I83" s="861">
        <f t="shared" si="14"/>
        <v>8.2999999999999972</v>
      </c>
      <c r="J83" s="858">
        <f t="shared" si="15"/>
        <v>8.4659999999999975</v>
      </c>
    </row>
    <row r="84" spans="2:10">
      <c r="B84" s="860" t="s">
        <v>634</v>
      </c>
      <c r="C84" s="860" t="s">
        <v>627</v>
      </c>
      <c r="D84" s="860" t="s">
        <v>524</v>
      </c>
      <c r="E84" s="860" t="str">
        <f t="shared" si="11"/>
        <v>VSP Vision - High,  Employee  +  Family,  24-29 hours</v>
      </c>
      <c r="F84" s="860" t="s">
        <v>596</v>
      </c>
      <c r="G84" s="861">
        <v>40.97</v>
      </c>
      <c r="H84" s="861">
        <v>34.75</v>
      </c>
      <c r="I84" s="861">
        <f t="shared" si="14"/>
        <v>6.2199999999999989</v>
      </c>
      <c r="J84" s="858">
        <f t="shared" si="15"/>
        <v>6.3443999999999994</v>
      </c>
    </row>
    <row r="85" spans="2:10">
      <c r="B85" s="860" t="s">
        <v>634</v>
      </c>
      <c r="C85" s="860" t="s">
        <v>627</v>
      </c>
      <c r="D85" s="860" t="s">
        <v>525</v>
      </c>
      <c r="E85" s="860" t="str">
        <f t="shared" si="11"/>
        <v>VSP Vision - High,  Employee  +  Family,  20-23 hours</v>
      </c>
      <c r="F85" s="860" t="s">
        <v>597</v>
      </c>
      <c r="G85" s="861">
        <v>40.97</v>
      </c>
      <c r="H85" s="861">
        <v>35.99</v>
      </c>
      <c r="I85" s="861">
        <f t="shared" si="14"/>
        <v>4.9799999999999969</v>
      </c>
      <c r="J85" s="858">
        <f t="shared" si="15"/>
        <v>5.0795999999999966</v>
      </c>
    </row>
    <row r="86" spans="2:10">
      <c r="B86" s="864"/>
      <c r="C86" s="864"/>
      <c r="D86" s="864"/>
      <c r="E86" s="864"/>
      <c r="F86" s="864"/>
      <c r="G86" s="865"/>
      <c r="H86" s="865"/>
      <c r="I86" s="865"/>
      <c r="J86" s="866"/>
    </row>
    <row r="87" spans="2:10" s="855" customFormat="1" ht="55.2" customHeight="1">
      <c r="B87" s="1060" t="s">
        <v>642</v>
      </c>
      <c r="C87" s="1061"/>
      <c r="D87" s="1062"/>
      <c r="E87" s="871"/>
      <c r="F87" s="872" t="s">
        <v>528</v>
      </c>
      <c r="G87" s="872" t="s">
        <v>637</v>
      </c>
      <c r="H87" s="872" t="s">
        <v>526</v>
      </c>
      <c r="I87" s="872" t="s">
        <v>527</v>
      </c>
      <c r="J87" s="869" t="s">
        <v>643</v>
      </c>
    </row>
    <row r="88" spans="2:10">
      <c r="B88" s="856" t="s">
        <v>635</v>
      </c>
      <c r="C88" s="856" t="s">
        <v>622</v>
      </c>
      <c r="D88" s="856" t="s">
        <v>523</v>
      </c>
      <c r="E88" s="856" t="str">
        <f t="shared" ref="E88:E111" si="16">CONCATENATE(B88,",  ",C88,",  ",D88)</f>
        <v>Delta Dental - Low,  Employee  -  only,  30+ hours</v>
      </c>
      <c r="F88" s="856" t="s">
        <v>598</v>
      </c>
      <c r="G88" s="857">
        <v>52.88</v>
      </c>
      <c r="H88" s="857">
        <v>6.38</v>
      </c>
      <c r="I88" s="857">
        <f t="shared" ref="I88:I99" si="17">+G88-H88</f>
        <v>46.5</v>
      </c>
      <c r="J88" s="858">
        <f t="shared" ref="J88:J99" si="18">+I88*1.02</f>
        <v>47.43</v>
      </c>
    </row>
    <row r="89" spans="2:10">
      <c r="B89" s="860" t="s">
        <v>635</v>
      </c>
      <c r="C89" s="860" t="s">
        <v>622</v>
      </c>
      <c r="D89" s="860" t="s">
        <v>524</v>
      </c>
      <c r="E89" s="860" t="str">
        <f t="shared" si="16"/>
        <v>Delta Dental - Low,  Employee  -  only,  24-29 hours</v>
      </c>
      <c r="F89" s="860" t="s">
        <v>599</v>
      </c>
      <c r="G89" s="861">
        <v>52.88</v>
      </c>
      <c r="H89" s="861">
        <v>18.010000000000002</v>
      </c>
      <c r="I89" s="861">
        <f t="shared" si="17"/>
        <v>34.870000000000005</v>
      </c>
      <c r="J89" s="858">
        <f t="shared" si="18"/>
        <v>35.567400000000006</v>
      </c>
    </row>
    <row r="90" spans="2:10">
      <c r="B90" s="860" t="s">
        <v>635</v>
      </c>
      <c r="C90" s="860" t="s">
        <v>622</v>
      </c>
      <c r="D90" s="860" t="s">
        <v>525</v>
      </c>
      <c r="E90" s="860" t="str">
        <f t="shared" si="16"/>
        <v>Delta Dental - Low,  Employee  -  only,  20-23 hours</v>
      </c>
      <c r="F90" s="860" t="s">
        <v>600</v>
      </c>
      <c r="G90" s="861">
        <v>52.88</v>
      </c>
      <c r="H90" s="861">
        <v>24.98</v>
      </c>
      <c r="I90" s="861">
        <f t="shared" si="17"/>
        <v>27.900000000000002</v>
      </c>
      <c r="J90" s="858">
        <f t="shared" si="18"/>
        <v>28.458000000000002</v>
      </c>
    </row>
    <row r="91" spans="2:10">
      <c r="B91" s="860" t="s">
        <v>635</v>
      </c>
      <c r="C91" s="860" t="s">
        <v>625</v>
      </c>
      <c r="D91" s="860" t="s">
        <v>523</v>
      </c>
      <c r="E91" s="860" t="str">
        <f t="shared" si="16"/>
        <v>Delta Dental - Low,  Employee  +  spouse,  30+ hours</v>
      </c>
      <c r="F91" s="860" t="s">
        <v>601</v>
      </c>
      <c r="G91" s="861">
        <v>116.33</v>
      </c>
      <c r="H91" s="861">
        <v>39.58</v>
      </c>
      <c r="I91" s="861">
        <f t="shared" si="17"/>
        <v>76.75</v>
      </c>
      <c r="J91" s="858">
        <f t="shared" si="18"/>
        <v>78.284999999999997</v>
      </c>
    </row>
    <row r="92" spans="2:10">
      <c r="B92" s="860" t="s">
        <v>635</v>
      </c>
      <c r="C92" s="860" t="s">
        <v>625</v>
      </c>
      <c r="D92" s="860" t="s">
        <v>524</v>
      </c>
      <c r="E92" s="860" t="str">
        <f t="shared" si="16"/>
        <v>Delta Dental - Low,  Employee  +  spouse,  24-29 hours</v>
      </c>
      <c r="F92" s="860" t="s">
        <v>602</v>
      </c>
      <c r="G92" s="861">
        <v>116.33</v>
      </c>
      <c r="H92" s="861">
        <v>58.77</v>
      </c>
      <c r="I92" s="861">
        <f t="shared" si="17"/>
        <v>57.559999999999995</v>
      </c>
      <c r="J92" s="858">
        <f t="shared" si="18"/>
        <v>58.711199999999998</v>
      </c>
    </row>
    <row r="93" spans="2:10">
      <c r="B93" s="860" t="s">
        <v>635</v>
      </c>
      <c r="C93" s="860" t="s">
        <v>625</v>
      </c>
      <c r="D93" s="860" t="s">
        <v>525</v>
      </c>
      <c r="E93" s="860" t="str">
        <f t="shared" si="16"/>
        <v>Delta Dental - Low,  Employee  +  spouse,  20-23 hours</v>
      </c>
      <c r="F93" s="860" t="s">
        <v>603</v>
      </c>
      <c r="G93" s="861">
        <v>116.33</v>
      </c>
      <c r="H93" s="861">
        <v>70.28</v>
      </c>
      <c r="I93" s="861">
        <f t="shared" si="17"/>
        <v>46.05</v>
      </c>
      <c r="J93" s="858">
        <f t="shared" si="18"/>
        <v>46.970999999999997</v>
      </c>
    </row>
    <row r="94" spans="2:10">
      <c r="B94" s="860" t="s">
        <v>635</v>
      </c>
      <c r="C94" s="860" t="s">
        <v>626</v>
      </c>
      <c r="D94" s="860" t="s">
        <v>523</v>
      </c>
      <c r="E94" s="860" t="str">
        <f t="shared" si="16"/>
        <v>Delta Dental - Low,  Employee  +  child(ren),  30+ hours</v>
      </c>
      <c r="F94" s="860" t="s">
        <v>604</v>
      </c>
      <c r="G94" s="861">
        <v>87.24</v>
      </c>
      <c r="H94" s="861">
        <v>34.99</v>
      </c>
      <c r="I94" s="861">
        <f t="shared" si="17"/>
        <v>52.249999999999993</v>
      </c>
      <c r="J94" s="858">
        <f t="shared" si="18"/>
        <v>53.294999999999995</v>
      </c>
    </row>
    <row r="95" spans="2:10">
      <c r="B95" s="860" t="s">
        <v>635</v>
      </c>
      <c r="C95" s="860" t="s">
        <v>626</v>
      </c>
      <c r="D95" s="860" t="s">
        <v>524</v>
      </c>
      <c r="E95" s="860" t="str">
        <f t="shared" si="16"/>
        <v>Delta Dental - Low,  Employee  +  child(ren),  24-29 hours</v>
      </c>
      <c r="F95" s="860" t="s">
        <v>605</v>
      </c>
      <c r="G95" s="861">
        <v>87.24</v>
      </c>
      <c r="H95" s="861">
        <v>48.05</v>
      </c>
      <c r="I95" s="861">
        <f t="shared" si="17"/>
        <v>39.19</v>
      </c>
      <c r="J95" s="858">
        <f t="shared" si="18"/>
        <v>39.973799999999997</v>
      </c>
    </row>
    <row r="96" spans="2:10">
      <c r="B96" s="860" t="s">
        <v>635</v>
      </c>
      <c r="C96" s="860" t="s">
        <v>626</v>
      </c>
      <c r="D96" s="860" t="s">
        <v>525</v>
      </c>
      <c r="E96" s="860" t="str">
        <f t="shared" si="16"/>
        <v>Delta Dental - Low,  Employee  +  child(ren),  20-23 hours</v>
      </c>
      <c r="F96" s="860" t="s">
        <v>606</v>
      </c>
      <c r="G96" s="861">
        <v>87.24</v>
      </c>
      <c r="H96" s="861">
        <v>55.89</v>
      </c>
      <c r="I96" s="861">
        <f t="shared" si="17"/>
        <v>31.349999999999994</v>
      </c>
      <c r="J96" s="858">
        <f t="shared" si="18"/>
        <v>31.976999999999993</v>
      </c>
    </row>
    <row r="97" spans="2:10">
      <c r="B97" s="860" t="s">
        <v>635</v>
      </c>
      <c r="C97" s="860" t="s">
        <v>627</v>
      </c>
      <c r="D97" s="860" t="s">
        <v>523</v>
      </c>
      <c r="E97" s="860" t="str">
        <f t="shared" si="16"/>
        <v>Delta Dental - Low,  Employee  +  Family,  30+ hours</v>
      </c>
      <c r="F97" s="860" t="s">
        <v>607</v>
      </c>
      <c r="G97" s="861">
        <v>148.05000000000001</v>
      </c>
      <c r="H97" s="861">
        <v>68.8</v>
      </c>
      <c r="I97" s="861">
        <f t="shared" si="17"/>
        <v>79.250000000000014</v>
      </c>
      <c r="J97" s="858">
        <f t="shared" si="18"/>
        <v>80.835000000000022</v>
      </c>
    </row>
    <row r="98" spans="2:10">
      <c r="B98" s="860" t="s">
        <v>635</v>
      </c>
      <c r="C98" s="860" t="s">
        <v>627</v>
      </c>
      <c r="D98" s="860" t="s">
        <v>524</v>
      </c>
      <c r="E98" s="860" t="str">
        <f t="shared" si="16"/>
        <v>Delta Dental - Low,  Employee  +  Family,  24-29 hours</v>
      </c>
      <c r="F98" s="860" t="s">
        <v>608</v>
      </c>
      <c r="G98" s="861">
        <v>148.05000000000001</v>
      </c>
      <c r="H98" s="861">
        <v>88.61</v>
      </c>
      <c r="I98" s="861">
        <f t="shared" si="17"/>
        <v>59.440000000000012</v>
      </c>
      <c r="J98" s="858">
        <f t="shared" si="18"/>
        <v>60.628800000000012</v>
      </c>
    </row>
    <row r="99" spans="2:10">
      <c r="B99" s="860" t="s">
        <v>635</v>
      </c>
      <c r="C99" s="860" t="s">
        <v>627</v>
      </c>
      <c r="D99" s="860" t="s">
        <v>525</v>
      </c>
      <c r="E99" s="860" t="str">
        <f t="shared" si="16"/>
        <v>Delta Dental - Low,  Employee  +  Family,  20-23 hours</v>
      </c>
      <c r="F99" s="860" t="s">
        <v>609</v>
      </c>
      <c r="G99" s="861">
        <v>148.05000000000001</v>
      </c>
      <c r="H99" s="861">
        <v>100.5</v>
      </c>
      <c r="I99" s="861">
        <f t="shared" si="17"/>
        <v>47.550000000000011</v>
      </c>
      <c r="J99" s="858">
        <f t="shared" si="18"/>
        <v>48.501000000000012</v>
      </c>
    </row>
    <row r="100" spans="2:10">
      <c r="B100" s="860" t="s">
        <v>636</v>
      </c>
      <c r="C100" s="860" t="s">
        <v>622</v>
      </c>
      <c r="D100" s="860" t="s">
        <v>523</v>
      </c>
      <c r="E100" s="860" t="str">
        <f t="shared" si="16"/>
        <v>Delta Dental - High,  Employee  -  only,  30+ hours</v>
      </c>
      <c r="F100" s="860" t="s">
        <v>610</v>
      </c>
      <c r="G100" s="861">
        <v>63.14</v>
      </c>
      <c r="H100" s="861">
        <v>16.64</v>
      </c>
      <c r="I100" s="861">
        <f t="shared" ref="I100:I111" si="19">+G100-H100</f>
        <v>46.5</v>
      </c>
      <c r="J100" s="858">
        <f t="shared" ref="J100:J111" si="20">+I100*1.02</f>
        <v>47.43</v>
      </c>
    </row>
    <row r="101" spans="2:10">
      <c r="B101" s="860" t="s">
        <v>636</v>
      </c>
      <c r="C101" s="860" t="s">
        <v>622</v>
      </c>
      <c r="D101" s="860" t="s">
        <v>524</v>
      </c>
      <c r="E101" s="860" t="str">
        <f t="shared" si="16"/>
        <v>Delta Dental - High,  Employee  -  only,  24-29 hours</v>
      </c>
      <c r="F101" s="860" t="s">
        <v>611</v>
      </c>
      <c r="G101" s="861">
        <v>63.14</v>
      </c>
      <c r="H101" s="861">
        <v>28.27</v>
      </c>
      <c r="I101" s="861">
        <f t="shared" si="19"/>
        <v>34.870000000000005</v>
      </c>
      <c r="J101" s="858">
        <f t="shared" si="20"/>
        <v>35.567400000000006</v>
      </c>
    </row>
    <row r="102" spans="2:10">
      <c r="B102" s="860" t="s">
        <v>636</v>
      </c>
      <c r="C102" s="860" t="s">
        <v>622</v>
      </c>
      <c r="D102" s="860" t="s">
        <v>525</v>
      </c>
      <c r="E102" s="860" t="str">
        <f t="shared" si="16"/>
        <v>Delta Dental - High,  Employee  -  only,  20-23 hours</v>
      </c>
      <c r="F102" s="860" t="s">
        <v>612</v>
      </c>
      <c r="G102" s="861">
        <v>63.14</v>
      </c>
      <c r="H102" s="861">
        <v>35.24</v>
      </c>
      <c r="I102" s="861">
        <f t="shared" si="19"/>
        <v>27.9</v>
      </c>
      <c r="J102" s="858">
        <f t="shared" si="20"/>
        <v>28.457999999999998</v>
      </c>
    </row>
    <row r="103" spans="2:10">
      <c r="B103" s="860" t="s">
        <v>636</v>
      </c>
      <c r="C103" s="860" t="s">
        <v>625</v>
      </c>
      <c r="D103" s="860" t="s">
        <v>523</v>
      </c>
      <c r="E103" s="860" t="str">
        <f t="shared" si="16"/>
        <v>Delta Dental - High,  Employee  +  spouse,  30+ hours</v>
      </c>
      <c r="F103" s="860" t="s">
        <v>613</v>
      </c>
      <c r="G103" s="861">
        <v>138.88999999999999</v>
      </c>
      <c r="H103" s="861">
        <v>62.14</v>
      </c>
      <c r="I103" s="861">
        <f t="shared" si="19"/>
        <v>76.749999999999986</v>
      </c>
      <c r="J103" s="858">
        <f t="shared" si="20"/>
        <v>78.284999999999982</v>
      </c>
    </row>
    <row r="104" spans="2:10">
      <c r="B104" s="860" t="s">
        <v>636</v>
      </c>
      <c r="C104" s="860" t="s">
        <v>625</v>
      </c>
      <c r="D104" s="860" t="s">
        <v>524</v>
      </c>
      <c r="E104" s="860" t="str">
        <f t="shared" si="16"/>
        <v>Delta Dental - High,  Employee  +  spouse,  24-29 hours</v>
      </c>
      <c r="F104" s="860" t="s">
        <v>614</v>
      </c>
      <c r="G104" s="861">
        <v>138.88999999999999</v>
      </c>
      <c r="H104" s="861">
        <v>81.33</v>
      </c>
      <c r="I104" s="861">
        <f t="shared" si="19"/>
        <v>57.559999999999988</v>
      </c>
      <c r="J104" s="858">
        <f t="shared" si="20"/>
        <v>58.711199999999991</v>
      </c>
    </row>
    <row r="105" spans="2:10">
      <c r="B105" s="860" t="s">
        <v>636</v>
      </c>
      <c r="C105" s="860" t="s">
        <v>625</v>
      </c>
      <c r="D105" s="860" t="s">
        <v>525</v>
      </c>
      <c r="E105" s="860" t="str">
        <f t="shared" si="16"/>
        <v>Delta Dental - High,  Employee  +  spouse,  20-23 hours</v>
      </c>
      <c r="F105" s="860" t="s">
        <v>615</v>
      </c>
      <c r="G105" s="861">
        <v>138.88999999999999</v>
      </c>
      <c r="H105" s="861">
        <v>92.84</v>
      </c>
      <c r="I105" s="861">
        <f t="shared" si="19"/>
        <v>46.049999999999983</v>
      </c>
      <c r="J105" s="858">
        <f t="shared" si="20"/>
        <v>46.970999999999982</v>
      </c>
    </row>
    <row r="106" spans="2:10">
      <c r="B106" s="860" t="s">
        <v>636</v>
      </c>
      <c r="C106" s="860" t="s">
        <v>626</v>
      </c>
      <c r="D106" s="860" t="s">
        <v>523</v>
      </c>
      <c r="E106" s="860" t="str">
        <f t="shared" si="16"/>
        <v>Delta Dental - High,  Employee  +  child(ren),  30+ hours</v>
      </c>
      <c r="F106" s="860" t="s">
        <v>616</v>
      </c>
      <c r="G106" s="861">
        <v>104.17</v>
      </c>
      <c r="H106" s="861">
        <v>51.92</v>
      </c>
      <c r="I106" s="861">
        <f t="shared" si="19"/>
        <v>52.25</v>
      </c>
      <c r="J106" s="858">
        <f t="shared" si="20"/>
        <v>53.295000000000002</v>
      </c>
    </row>
    <row r="107" spans="2:10">
      <c r="B107" s="860" t="s">
        <v>636</v>
      </c>
      <c r="C107" s="860" t="s">
        <v>626</v>
      </c>
      <c r="D107" s="860" t="s">
        <v>524</v>
      </c>
      <c r="E107" s="860" t="str">
        <f t="shared" si="16"/>
        <v>Delta Dental - High,  Employee  +  child(ren),  24-29 hours</v>
      </c>
      <c r="F107" s="860" t="s">
        <v>617</v>
      </c>
      <c r="G107" s="861">
        <v>104.17</v>
      </c>
      <c r="H107" s="861">
        <v>64.98</v>
      </c>
      <c r="I107" s="861">
        <f t="shared" si="19"/>
        <v>39.19</v>
      </c>
      <c r="J107" s="858">
        <f t="shared" si="20"/>
        <v>39.973799999999997</v>
      </c>
    </row>
    <row r="108" spans="2:10">
      <c r="B108" s="860" t="s">
        <v>636</v>
      </c>
      <c r="C108" s="860" t="s">
        <v>626</v>
      </c>
      <c r="D108" s="860" t="s">
        <v>525</v>
      </c>
      <c r="E108" s="860" t="str">
        <f t="shared" si="16"/>
        <v>Delta Dental - High,  Employee  +  child(ren),  20-23 hours</v>
      </c>
      <c r="F108" s="860" t="s">
        <v>618</v>
      </c>
      <c r="G108" s="861">
        <v>104.17</v>
      </c>
      <c r="H108" s="861">
        <v>72.819999999999993</v>
      </c>
      <c r="I108" s="861">
        <f t="shared" si="19"/>
        <v>31.350000000000009</v>
      </c>
      <c r="J108" s="858">
        <f t="shared" si="20"/>
        <v>31.977000000000011</v>
      </c>
    </row>
    <row r="109" spans="2:10">
      <c r="B109" s="860" t="s">
        <v>636</v>
      </c>
      <c r="C109" s="860" t="s">
        <v>627</v>
      </c>
      <c r="D109" s="860" t="s">
        <v>523</v>
      </c>
      <c r="E109" s="860" t="str">
        <f t="shared" si="16"/>
        <v>Delta Dental - High,  Employee  +  Family,  30+ hours</v>
      </c>
      <c r="F109" s="860" t="s">
        <v>619</v>
      </c>
      <c r="G109" s="861">
        <v>176.78</v>
      </c>
      <c r="H109" s="861">
        <v>97.53</v>
      </c>
      <c r="I109" s="861">
        <f t="shared" si="19"/>
        <v>79.25</v>
      </c>
      <c r="J109" s="858">
        <f t="shared" si="20"/>
        <v>80.835000000000008</v>
      </c>
    </row>
    <row r="110" spans="2:10">
      <c r="B110" s="860" t="s">
        <v>636</v>
      </c>
      <c r="C110" s="860" t="s">
        <v>627</v>
      </c>
      <c r="D110" s="860" t="s">
        <v>524</v>
      </c>
      <c r="E110" s="860" t="str">
        <f t="shared" si="16"/>
        <v>Delta Dental - High,  Employee  +  Family,  24-29 hours</v>
      </c>
      <c r="F110" s="860" t="s">
        <v>620</v>
      </c>
      <c r="G110" s="861">
        <v>176.78</v>
      </c>
      <c r="H110" s="861">
        <v>117.34</v>
      </c>
      <c r="I110" s="861">
        <f t="shared" si="19"/>
        <v>59.44</v>
      </c>
      <c r="J110" s="858">
        <f t="shared" si="20"/>
        <v>60.628799999999998</v>
      </c>
    </row>
    <row r="111" spans="2:10">
      <c r="B111" s="860" t="s">
        <v>636</v>
      </c>
      <c r="C111" s="860" t="s">
        <v>627</v>
      </c>
      <c r="D111" s="860" t="s">
        <v>525</v>
      </c>
      <c r="E111" s="860" t="str">
        <f t="shared" si="16"/>
        <v>Delta Dental - High,  Employee  +  Family,  20-23 hours</v>
      </c>
      <c r="F111" s="860" t="s">
        <v>621</v>
      </c>
      <c r="G111" s="861">
        <v>176.78</v>
      </c>
      <c r="H111" s="861">
        <v>129.22999999999999</v>
      </c>
      <c r="I111" s="861">
        <f t="shared" si="19"/>
        <v>47.550000000000011</v>
      </c>
      <c r="J111" s="858">
        <f t="shared" si="20"/>
        <v>48.501000000000012</v>
      </c>
    </row>
    <row r="116" spans="2:10" s="873" customFormat="1">
      <c r="B116" s="873" t="s">
        <v>529</v>
      </c>
      <c r="G116" s="874"/>
      <c r="H116" s="874"/>
      <c r="I116" s="874"/>
      <c r="J116" s="874"/>
    </row>
    <row r="117" spans="2:10" s="873" customFormat="1">
      <c r="B117" s="873" t="s">
        <v>530</v>
      </c>
      <c r="G117" s="874"/>
      <c r="H117" s="874"/>
      <c r="I117" s="874"/>
      <c r="J117" s="874"/>
    </row>
    <row r="118" spans="2:10" s="873" customFormat="1">
      <c r="B118" s="873" t="s">
        <v>531</v>
      </c>
      <c r="G118" s="874"/>
      <c r="H118" s="874"/>
      <c r="I118" s="874"/>
      <c r="J118" s="874"/>
    </row>
    <row r="119" spans="2:10" s="873" customFormat="1">
      <c r="B119" s="873" t="s">
        <v>532</v>
      </c>
      <c r="G119" s="874"/>
      <c r="H119" s="874"/>
      <c r="I119" s="874"/>
      <c r="J119" s="874"/>
    </row>
    <row r="120" spans="2:10" s="873" customFormat="1">
      <c r="B120" s="873" t="s">
        <v>533</v>
      </c>
      <c r="G120" s="874"/>
      <c r="H120" s="874"/>
      <c r="I120" s="874"/>
      <c r="J120" s="874"/>
    </row>
    <row r="121" spans="2:10" s="873" customFormat="1">
      <c r="B121" s="873" t="s">
        <v>534</v>
      </c>
      <c r="G121" s="874"/>
      <c r="H121" s="874"/>
      <c r="I121" s="874"/>
      <c r="J121" s="874"/>
    </row>
    <row r="122" spans="2:10" s="873" customFormat="1">
      <c r="B122" s="873" t="s">
        <v>535</v>
      </c>
      <c r="G122" s="874"/>
      <c r="H122" s="874"/>
      <c r="I122" s="874"/>
      <c r="J122" s="874"/>
    </row>
    <row r="123" spans="2:10" s="873" customFormat="1">
      <c r="B123" s="873" t="s">
        <v>536</v>
      </c>
      <c r="G123" s="874"/>
      <c r="H123" s="874"/>
      <c r="I123" s="874"/>
      <c r="J123" s="874"/>
    </row>
    <row r="124" spans="2:10" s="873" customFormat="1">
      <c r="B124" s="873" t="s">
        <v>537</v>
      </c>
      <c r="G124" s="874"/>
      <c r="H124" s="874"/>
      <c r="I124" s="874"/>
      <c r="J124" s="874"/>
    </row>
    <row r="125" spans="2:10" s="873" customFormat="1">
      <c r="B125" s="873" t="s">
        <v>538</v>
      </c>
      <c r="G125" s="874"/>
      <c r="H125" s="874"/>
      <c r="I125" s="874"/>
      <c r="J125" s="874"/>
    </row>
    <row r="126" spans="2:10" s="873" customFormat="1">
      <c r="B126" s="873" t="s">
        <v>539</v>
      </c>
      <c r="G126" s="874"/>
      <c r="H126" s="874"/>
      <c r="I126" s="874"/>
      <c r="J126" s="874"/>
    </row>
    <row r="127" spans="2:10" s="873" customFormat="1">
      <c r="B127" s="873" t="s">
        <v>540</v>
      </c>
      <c r="G127" s="874"/>
      <c r="H127" s="874"/>
      <c r="I127" s="874"/>
      <c r="J127" s="874"/>
    </row>
    <row r="128" spans="2:10" s="873" customFormat="1">
      <c r="B128" s="873" t="s">
        <v>541</v>
      </c>
      <c r="G128" s="874"/>
      <c r="H128" s="874"/>
      <c r="I128" s="874"/>
      <c r="J128" s="874"/>
    </row>
    <row r="129" spans="2:10" s="873" customFormat="1">
      <c r="B129" s="873" t="s">
        <v>542</v>
      </c>
      <c r="G129" s="874"/>
      <c r="H129" s="874"/>
      <c r="I129" s="874"/>
      <c r="J129" s="874"/>
    </row>
    <row r="130" spans="2:10" s="873" customFormat="1">
      <c r="B130" s="873" t="s">
        <v>543</v>
      </c>
      <c r="G130" s="874"/>
      <c r="H130" s="874"/>
      <c r="I130" s="874"/>
      <c r="J130" s="874"/>
    </row>
    <row r="131" spans="2:10" s="873" customFormat="1">
      <c r="B131" s="873" t="s">
        <v>544</v>
      </c>
      <c r="G131" s="874"/>
      <c r="H131" s="874"/>
      <c r="I131" s="874"/>
      <c r="J131" s="874"/>
    </row>
    <row r="132" spans="2:10" s="873" customFormat="1">
      <c r="B132" s="873" t="s">
        <v>545</v>
      </c>
      <c r="G132" s="874"/>
      <c r="H132" s="874"/>
      <c r="I132" s="874"/>
      <c r="J132" s="874"/>
    </row>
    <row r="133" spans="2:10" s="873" customFormat="1">
      <c r="B133" s="873" t="s">
        <v>546</v>
      </c>
      <c r="G133" s="874"/>
      <c r="H133" s="874"/>
      <c r="I133" s="874"/>
      <c r="J133" s="874"/>
    </row>
    <row r="134" spans="2:10" s="873" customFormat="1">
      <c r="B134" s="873" t="s">
        <v>547</v>
      </c>
      <c r="G134" s="874"/>
      <c r="H134" s="874"/>
      <c r="I134" s="874"/>
      <c r="J134" s="874"/>
    </row>
    <row r="135" spans="2:10" s="873" customFormat="1">
      <c r="B135" s="873" t="s">
        <v>548</v>
      </c>
      <c r="G135" s="874"/>
      <c r="H135" s="874"/>
      <c r="I135" s="874"/>
      <c r="J135" s="874"/>
    </row>
    <row r="136" spans="2:10" s="873" customFormat="1">
      <c r="B136" s="873" t="s">
        <v>549</v>
      </c>
      <c r="G136" s="874"/>
      <c r="H136" s="874"/>
      <c r="I136" s="874"/>
      <c r="J136" s="874"/>
    </row>
    <row r="137" spans="2:10" s="873" customFormat="1">
      <c r="B137" s="873" t="s">
        <v>550</v>
      </c>
      <c r="G137" s="874"/>
      <c r="H137" s="874"/>
      <c r="I137" s="874"/>
      <c r="J137" s="874"/>
    </row>
    <row r="138" spans="2:10" s="873" customFormat="1">
      <c r="B138" s="873" t="s">
        <v>551</v>
      </c>
      <c r="G138" s="874"/>
      <c r="H138" s="874"/>
      <c r="I138" s="874"/>
      <c r="J138" s="874"/>
    </row>
    <row r="139" spans="2:10" s="873" customFormat="1">
      <c r="B139" s="873" t="s">
        <v>552</v>
      </c>
      <c r="G139" s="874"/>
      <c r="H139" s="874"/>
      <c r="I139" s="874"/>
      <c r="J139" s="874"/>
    </row>
    <row r="140" spans="2:10" s="873" customFormat="1">
      <c r="B140" s="873" t="s">
        <v>553</v>
      </c>
      <c r="G140" s="874"/>
      <c r="H140" s="874"/>
      <c r="I140" s="874"/>
      <c r="J140" s="874"/>
    </row>
    <row r="141" spans="2:10" s="873" customFormat="1">
      <c r="B141" s="873" t="s">
        <v>554</v>
      </c>
      <c r="G141" s="874"/>
      <c r="H141" s="874"/>
      <c r="I141" s="874"/>
      <c r="J141" s="874"/>
    </row>
    <row r="142" spans="2:10" s="873" customFormat="1">
      <c r="B142" s="873" t="s">
        <v>555</v>
      </c>
      <c r="G142" s="874"/>
      <c r="H142" s="874"/>
      <c r="I142" s="874"/>
      <c r="J142" s="874"/>
    </row>
    <row r="143" spans="2:10" s="873" customFormat="1">
      <c r="B143" s="873" t="s">
        <v>556</v>
      </c>
      <c r="G143" s="874"/>
      <c r="H143" s="874"/>
      <c r="I143" s="874"/>
      <c r="J143" s="874"/>
    </row>
    <row r="144" spans="2:10" s="873" customFormat="1">
      <c r="B144" s="873" t="s">
        <v>557</v>
      </c>
      <c r="G144" s="874"/>
      <c r="H144" s="874"/>
      <c r="I144" s="874"/>
      <c r="J144" s="874"/>
    </row>
    <row r="145" spans="2:10" s="873" customFormat="1">
      <c r="B145" s="873" t="s">
        <v>558</v>
      </c>
      <c r="G145" s="874"/>
      <c r="H145" s="874"/>
      <c r="I145" s="874"/>
      <c r="J145" s="874"/>
    </row>
    <row r="146" spans="2:10" s="873" customFormat="1">
      <c r="B146" s="873" t="s">
        <v>559</v>
      </c>
      <c r="G146" s="874"/>
      <c r="H146" s="874"/>
      <c r="I146" s="874"/>
      <c r="J146" s="874"/>
    </row>
    <row r="147" spans="2:10" s="873" customFormat="1">
      <c r="B147" s="873" t="s">
        <v>560</v>
      </c>
      <c r="G147" s="874"/>
      <c r="H147" s="874"/>
      <c r="I147" s="874"/>
      <c r="J147" s="874"/>
    </row>
    <row r="148" spans="2:10" s="873" customFormat="1">
      <c r="B148" s="873" t="s">
        <v>561</v>
      </c>
      <c r="G148" s="874"/>
      <c r="H148" s="874"/>
      <c r="I148" s="874"/>
      <c r="J148" s="874"/>
    </row>
    <row r="149" spans="2:10" s="873" customFormat="1">
      <c r="B149" s="873" t="s">
        <v>562</v>
      </c>
      <c r="G149" s="874"/>
      <c r="H149" s="874"/>
      <c r="I149" s="874"/>
      <c r="J149" s="874"/>
    </row>
    <row r="150" spans="2:10" s="873" customFormat="1">
      <c r="B150" s="873" t="s">
        <v>563</v>
      </c>
      <c r="G150" s="874"/>
      <c r="H150" s="874"/>
      <c r="I150" s="874"/>
      <c r="J150" s="874"/>
    </row>
    <row r="151" spans="2:10" s="873" customFormat="1">
      <c r="B151" s="873" t="s">
        <v>564</v>
      </c>
      <c r="G151" s="874"/>
      <c r="H151" s="874"/>
      <c r="I151" s="874"/>
      <c r="J151" s="874"/>
    </row>
    <row r="152" spans="2:10" s="873" customFormat="1">
      <c r="B152" s="873" t="s">
        <v>565</v>
      </c>
      <c r="G152" s="874"/>
      <c r="H152" s="874"/>
      <c r="I152" s="874"/>
      <c r="J152" s="874"/>
    </row>
    <row r="153" spans="2:10" s="873" customFormat="1">
      <c r="B153" s="873" t="s">
        <v>566</v>
      </c>
      <c r="G153" s="874"/>
      <c r="H153" s="874"/>
      <c r="I153" s="874"/>
      <c r="J153" s="874"/>
    </row>
    <row r="154" spans="2:10" s="873" customFormat="1">
      <c r="B154" s="873" t="s">
        <v>567</v>
      </c>
      <c r="G154" s="874"/>
      <c r="H154" s="874"/>
      <c r="I154" s="874"/>
      <c r="J154" s="874"/>
    </row>
    <row r="155" spans="2:10" s="873" customFormat="1">
      <c r="B155" s="873" t="s">
        <v>568</v>
      </c>
      <c r="G155" s="874"/>
      <c r="H155" s="874"/>
      <c r="I155" s="874"/>
      <c r="J155" s="874"/>
    </row>
    <row r="156" spans="2:10" s="873" customFormat="1">
      <c r="B156" s="873" t="s">
        <v>569</v>
      </c>
      <c r="G156" s="874"/>
      <c r="H156" s="874"/>
      <c r="I156" s="874"/>
      <c r="J156" s="874"/>
    </row>
    <row r="157" spans="2:10" s="873" customFormat="1">
      <c r="B157" s="873" t="s">
        <v>570</v>
      </c>
      <c r="G157" s="874"/>
      <c r="H157" s="874"/>
      <c r="I157" s="874"/>
      <c r="J157" s="874"/>
    </row>
    <row r="158" spans="2:10" s="873" customFormat="1">
      <c r="B158" s="873" t="s">
        <v>571</v>
      </c>
      <c r="G158" s="874"/>
      <c r="H158" s="874"/>
      <c r="I158" s="874"/>
      <c r="J158" s="874"/>
    </row>
    <row r="159" spans="2:10" s="873" customFormat="1">
      <c r="B159" s="873" t="s">
        <v>572</v>
      </c>
      <c r="G159" s="874"/>
      <c r="H159" s="874"/>
      <c r="I159" s="874"/>
      <c r="J159" s="874"/>
    </row>
    <row r="160" spans="2:10" s="873" customFormat="1">
      <c r="B160" s="873" t="s">
        <v>573</v>
      </c>
      <c r="G160" s="874"/>
      <c r="H160" s="874"/>
      <c r="I160" s="874"/>
      <c r="J160" s="874"/>
    </row>
    <row r="161" spans="2:10" s="873" customFormat="1">
      <c r="G161" s="874"/>
      <c r="H161" s="874"/>
      <c r="I161" s="874"/>
      <c r="J161" s="874"/>
    </row>
    <row r="162" spans="2:10" s="873" customFormat="1">
      <c r="G162" s="874"/>
      <c r="H162" s="874"/>
      <c r="I162" s="874"/>
      <c r="J162" s="874"/>
    </row>
    <row r="163" spans="2:10" s="873" customFormat="1">
      <c r="B163" s="873" t="s">
        <v>574</v>
      </c>
      <c r="G163" s="874"/>
      <c r="H163" s="874"/>
      <c r="I163" s="874"/>
      <c r="J163" s="874"/>
    </row>
    <row r="164" spans="2:10" s="873" customFormat="1">
      <c r="B164" s="873" t="s">
        <v>575</v>
      </c>
      <c r="G164" s="874"/>
      <c r="H164" s="874"/>
      <c r="I164" s="874"/>
      <c r="J164" s="874"/>
    </row>
    <row r="165" spans="2:10" s="873" customFormat="1">
      <c r="B165" s="873" t="s">
        <v>576</v>
      </c>
      <c r="G165" s="874"/>
      <c r="H165" s="874"/>
      <c r="I165" s="874"/>
      <c r="J165" s="874"/>
    </row>
    <row r="166" spans="2:10" s="873" customFormat="1">
      <c r="B166" s="873" t="s">
        <v>577</v>
      </c>
      <c r="G166" s="874"/>
      <c r="H166" s="874"/>
      <c r="I166" s="874"/>
      <c r="J166" s="874"/>
    </row>
    <row r="167" spans="2:10" s="873" customFormat="1">
      <c r="B167" s="873" t="s">
        <v>578</v>
      </c>
      <c r="G167" s="874"/>
      <c r="H167" s="874"/>
      <c r="I167" s="874"/>
      <c r="J167" s="874"/>
    </row>
    <row r="168" spans="2:10" s="873" customFormat="1">
      <c r="B168" s="873" t="s">
        <v>579</v>
      </c>
      <c r="G168" s="874"/>
      <c r="H168" s="874"/>
      <c r="I168" s="874"/>
      <c r="J168" s="874"/>
    </row>
    <row r="169" spans="2:10" s="873" customFormat="1">
      <c r="B169" s="873" t="s">
        <v>580</v>
      </c>
      <c r="G169" s="874"/>
      <c r="H169" s="874"/>
      <c r="I169" s="874"/>
      <c r="J169" s="874"/>
    </row>
    <row r="170" spans="2:10" s="873" customFormat="1">
      <c r="B170" s="873" t="s">
        <v>581</v>
      </c>
      <c r="G170" s="874"/>
      <c r="H170" s="874"/>
      <c r="I170" s="874"/>
      <c r="J170" s="874"/>
    </row>
    <row r="171" spans="2:10" s="873" customFormat="1">
      <c r="B171" s="873" t="s">
        <v>582</v>
      </c>
      <c r="G171" s="874"/>
      <c r="H171" s="874"/>
      <c r="I171" s="874"/>
      <c r="J171" s="874"/>
    </row>
    <row r="172" spans="2:10" s="873" customFormat="1">
      <c r="B172" s="873" t="s">
        <v>583</v>
      </c>
      <c r="G172" s="874"/>
      <c r="H172" s="874"/>
      <c r="I172" s="874"/>
      <c r="J172" s="874"/>
    </row>
    <row r="173" spans="2:10" s="873" customFormat="1">
      <c r="B173" s="873" t="s">
        <v>584</v>
      </c>
      <c r="G173" s="874"/>
      <c r="H173" s="874"/>
      <c r="I173" s="874"/>
      <c r="J173" s="874"/>
    </row>
    <row r="174" spans="2:10" s="873" customFormat="1">
      <c r="B174" s="873" t="s">
        <v>585</v>
      </c>
      <c r="G174" s="874"/>
      <c r="H174" s="874"/>
      <c r="I174" s="874"/>
      <c r="J174" s="874"/>
    </row>
    <row r="175" spans="2:10" s="873" customFormat="1">
      <c r="B175" s="873" t="s">
        <v>586</v>
      </c>
      <c r="G175" s="874"/>
      <c r="H175" s="874"/>
      <c r="I175" s="874"/>
      <c r="J175" s="874"/>
    </row>
    <row r="176" spans="2:10" s="873" customFormat="1">
      <c r="B176" s="873" t="s">
        <v>587</v>
      </c>
      <c r="G176" s="874"/>
      <c r="H176" s="874"/>
      <c r="I176" s="874"/>
      <c r="J176" s="874"/>
    </row>
    <row r="177" spans="2:10" s="873" customFormat="1">
      <c r="B177" s="873" t="s">
        <v>588</v>
      </c>
      <c r="G177" s="874"/>
      <c r="H177" s="874"/>
      <c r="I177" s="874"/>
      <c r="J177" s="874"/>
    </row>
    <row r="178" spans="2:10" s="873" customFormat="1">
      <c r="B178" s="873" t="s">
        <v>589</v>
      </c>
      <c r="G178" s="874"/>
      <c r="H178" s="874"/>
      <c r="I178" s="874"/>
      <c r="J178" s="874"/>
    </row>
    <row r="179" spans="2:10" s="873" customFormat="1">
      <c r="B179" s="873" t="s">
        <v>590</v>
      </c>
      <c r="G179" s="874"/>
      <c r="H179" s="874"/>
      <c r="I179" s="874"/>
      <c r="J179" s="874"/>
    </row>
    <row r="180" spans="2:10" s="873" customFormat="1">
      <c r="B180" s="873" t="s">
        <v>591</v>
      </c>
      <c r="G180" s="874"/>
      <c r="H180" s="874"/>
      <c r="I180" s="874"/>
      <c r="J180" s="874"/>
    </row>
    <row r="181" spans="2:10" s="873" customFormat="1">
      <c r="B181" s="873" t="s">
        <v>592</v>
      </c>
      <c r="G181" s="874"/>
      <c r="H181" s="874"/>
      <c r="I181" s="874"/>
      <c r="J181" s="874"/>
    </row>
    <row r="182" spans="2:10" s="873" customFormat="1">
      <c r="B182" s="873" t="s">
        <v>593</v>
      </c>
      <c r="G182" s="874"/>
      <c r="H182" s="874"/>
      <c r="I182" s="874"/>
      <c r="J182" s="874"/>
    </row>
    <row r="183" spans="2:10" s="873" customFormat="1">
      <c r="B183" s="873" t="s">
        <v>594</v>
      </c>
      <c r="G183" s="874"/>
      <c r="H183" s="874"/>
      <c r="I183" s="874"/>
      <c r="J183" s="874"/>
    </row>
    <row r="184" spans="2:10" s="873" customFormat="1">
      <c r="B184" s="873" t="s">
        <v>595</v>
      </c>
      <c r="G184" s="874"/>
      <c r="H184" s="874"/>
      <c r="I184" s="874"/>
      <c r="J184" s="874"/>
    </row>
    <row r="185" spans="2:10" s="873" customFormat="1">
      <c r="B185" s="873" t="s">
        <v>596</v>
      </c>
      <c r="G185" s="874"/>
      <c r="H185" s="874"/>
      <c r="I185" s="874"/>
      <c r="J185" s="874"/>
    </row>
    <row r="186" spans="2:10" s="873" customFormat="1">
      <c r="B186" s="873" t="s">
        <v>597</v>
      </c>
      <c r="G186" s="874"/>
      <c r="H186" s="874"/>
      <c r="I186" s="874"/>
      <c r="J186" s="874"/>
    </row>
    <row r="187" spans="2:10" s="873" customFormat="1">
      <c r="G187" s="874"/>
      <c r="H187" s="874"/>
      <c r="I187" s="874"/>
      <c r="J187" s="874"/>
    </row>
    <row r="188" spans="2:10" s="873" customFormat="1">
      <c r="G188" s="874"/>
      <c r="H188" s="874"/>
      <c r="I188" s="874"/>
      <c r="J188" s="874"/>
    </row>
    <row r="189" spans="2:10" s="873" customFormat="1">
      <c r="B189" s="873" t="s">
        <v>598</v>
      </c>
      <c r="G189" s="874"/>
      <c r="H189" s="874"/>
      <c r="I189" s="874"/>
      <c r="J189" s="874"/>
    </row>
    <row r="190" spans="2:10" s="873" customFormat="1">
      <c r="B190" s="873" t="s">
        <v>599</v>
      </c>
      <c r="G190" s="874"/>
      <c r="H190" s="874"/>
      <c r="I190" s="874"/>
      <c r="J190" s="874"/>
    </row>
    <row r="191" spans="2:10" s="873" customFormat="1">
      <c r="B191" s="873" t="s">
        <v>600</v>
      </c>
      <c r="G191" s="874"/>
      <c r="H191" s="874"/>
      <c r="I191" s="874"/>
      <c r="J191" s="874"/>
    </row>
    <row r="192" spans="2:10" s="873" customFormat="1">
      <c r="B192" s="873" t="s">
        <v>601</v>
      </c>
      <c r="G192" s="874"/>
      <c r="H192" s="874"/>
      <c r="I192" s="874"/>
      <c r="J192" s="874"/>
    </row>
    <row r="193" spans="2:10" s="873" customFormat="1">
      <c r="B193" s="873" t="s">
        <v>602</v>
      </c>
      <c r="G193" s="874"/>
      <c r="H193" s="874"/>
      <c r="I193" s="874"/>
      <c r="J193" s="874"/>
    </row>
    <row r="194" spans="2:10" s="873" customFormat="1">
      <c r="B194" s="873" t="s">
        <v>603</v>
      </c>
      <c r="G194" s="874"/>
      <c r="H194" s="874"/>
      <c r="I194" s="874"/>
      <c r="J194" s="874"/>
    </row>
    <row r="195" spans="2:10" s="873" customFormat="1">
      <c r="B195" s="873" t="s">
        <v>604</v>
      </c>
      <c r="G195" s="874"/>
      <c r="H195" s="874"/>
      <c r="I195" s="874"/>
      <c r="J195" s="874"/>
    </row>
    <row r="196" spans="2:10" s="873" customFormat="1">
      <c r="B196" s="873" t="s">
        <v>605</v>
      </c>
      <c r="G196" s="874"/>
      <c r="H196" s="874"/>
      <c r="I196" s="874"/>
      <c r="J196" s="874"/>
    </row>
    <row r="197" spans="2:10" s="873" customFormat="1">
      <c r="B197" s="873" t="s">
        <v>606</v>
      </c>
      <c r="G197" s="874"/>
      <c r="H197" s="874"/>
      <c r="I197" s="874"/>
      <c r="J197" s="874"/>
    </row>
    <row r="198" spans="2:10" s="873" customFormat="1">
      <c r="B198" s="873" t="s">
        <v>607</v>
      </c>
      <c r="G198" s="874"/>
      <c r="H198" s="874"/>
      <c r="I198" s="874"/>
      <c r="J198" s="874"/>
    </row>
    <row r="199" spans="2:10" s="873" customFormat="1">
      <c r="B199" s="873" t="s">
        <v>608</v>
      </c>
      <c r="G199" s="874"/>
      <c r="H199" s="874"/>
      <c r="I199" s="874"/>
      <c r="J199" s="874"/>
    </row>
    <row r="200" spans="2:10" s="873" customFormat="1">
      <c r="B200" s="873" t="s">
        <v>609</v>
      </c>
      <c r="G200" s="874"/>
      <c r="H200" s="874"/>
      <c r="I200" s="874"/>
      <c r="J200" s="874"/>
    </row>
    <row r="201" spans="2:10" s="873" customFormat="1">
      <c r="B201" s="873" t="s">
        <v>610</v>
      </c>
      <c r="G201" s="874"/>
      <c r="H201" s="874"/>
      <c r="I201" s="874"/>
      <c r="J201" s="874"/>
    </row>
    <row r="202" spans="2:10" s="873" customFormat="1">
      <c r="B202" s="873" t="s">
        <v>611</v>
      </c>
      <c r="G202" s="874"/>
      <c r="H202" s="874"/>
      <c r="I202" s="874"/>
      <c r="J202" s="874"/>
    </row>
    <row r="203" spans="2:10" s="873" customFormat="1">
      <c r="B203" s="873" t="s">
        <v>612</v>
      </c>
      <c r="G203" s="874"/>
      <c r="H203" s="874"/>
      <c r="I203" s="874"/>
      <c r="J203" s="874"/>
    </row>
    <row r="204" spans="2:10" s="873" customFormat="1">
      <c r="B204" s="873" t="s">
        <v>613</v>
      </c>
      <c r="G204" s="874"/>
      <c r="H204" s="874"/>
      <c r="I204" s="874"/>
      <c r="J204" s="874"/>
    </row>
    <row r="205" spans="2:10" s="873" customFormat="1">
      <c r="B205" s="873" t="s">
        <v>614</v>
      </c>
      <c r="G205" s="874"/>
      <c r="H205" s="874"/>
      <c r="I205" s="874"/>
      <c r="J205" s="874"/>
    </row>
    <row r="206" spans="2:10" s="873" customFormat="1">
      <c r="B206" s="873" t="s">
        <v>615</v>
      </c>
      <c r="G206" s="874"/>
      <c r="H206" s="874"/>
      <c r="I206" s="874"/>
      <c r="J206" s="874"/>
    </row>
    <row r="207" spans="2:10" s="873" customFormat="1">
      <c r="B207" s="873" t="s">
        <v>616</v>
      </c>
      <c r="G207" s="874"/>
      <c r="H207" s="874"/>
      <c r="I207" s="874"/>
      <c r="J207" s="874"/>
    </row>
    <row r="208" spans="2:10" s="873" customFormat="1">
      <c r="B208" s="873" t="s">
        <v>617</v>
      </c>
      <c r="G208" s="874"/>
      <c r="H208" s="874"/>
      <c r="I208" s="874"/>
      <c r="J208" s="874"/>
    </row>
    <row r="209" spans="2:10" s="873" customFormat="1">
      <c r="B209" s="873" t="s">
        <v>618</v>
      </c>
      <c r="G209" s="874"/>
      <c r="H209" s="874"/>
      <c r="I209" s="874"/>
      <c r="J209" s="874"/>
    </row>
    <row r="210" spans="2:10" s="873" customFormat="1">
      <c r="B210" s="873" t="s">
        <v>619</v>
      </c>
      <c r="G210" s="874"/>
      <c r="H210" s="874"/>
      <c r="I210" s="874"/>
      <c r="J210" s="874"/>
    </row>
    <row r="211" spans="2:10" s="873" customFormat="1">
      <c r="B211" s="873" t="s">
        <v>620</v>
      </c>
      <c r="G211" s="874"/>
      <c r="H211" s="874"/>
      <c r="I211" s="874"/>
      <c r="J211" s="874"/>
    </row>
    <row r="212" spans="2:10" s="873" customFormat="1">
      <c r="B212" s="873" t="s">
        <v>621</v>
      </c>
      <c r="G212" s="874"/>
      <c r="H212" s="874"/>
      <c r="I212" s="874"/>
      <c r="J212" s="874"/>
    </row>
    <row r="213" spans="2:10" s="873" customFormat="1">
      <c r="G213" s="874"/>
      <c r="H213" s="874"/>
      <c r="I213" s="874"/>
      <c r="J213" s="874"/>
    </row>
    <row r="214" spans="2:10" s="873" customFormat="1">
      <c r="G214" s="874"/>
      <c r="H214" s="874"/>
      <c r="I214" s="874"/>
      <c r="J214" s="874"/>
    </row>
    <row r="215" spans="2:10" s="873" customFormat="1">
      <c r="G215" s="874"/>
      <c r="H215" s="874"/>
      <c r="I215" s="874"/>
      <c r="J215" s="874"/>
    </row>
    <row r="216" spans="2:10" s="873" customFormat="1">
      <c r="G216" s="874"/>
      <c r="H216" s="874"/>
      <c r="I216" s="874"/>
      <c r="J216" s="874"/>
    </row>
    <row r="217" spans="2:10" s="873" customFormat="1">
      <c r="G217" s="874"/>
      <c r="H217" s="874"/>
      <c r="I217" s="874"/>
      <c r="J217" s="874"/>
    </row>
    <row r="218" spans="2:10" s="873" customFormat="1">
      <c r="G218" s="874"/>
      <c r="H218" s="874"/>
      <c r="I218" s="874"/>
      <c r="J218" s="874"/>
    </row>
    <row r="219" spans="2:10" s="873" customFormat="1">
      <c r="G219" s="874"/>
      <c r="H219" s="874"/>
      <c r="I219" s="874"/>
      <c r="J219" s="874"/>
    </row>
    <row r="220" spans="2:10" s="873" customFormat="1">
      <c r="G220" s="874"/>
      <c r="H220" s="874"/>
      <c r="I220" s="874"/>
      <c r="J220" s="874"/>
    </row>
  </sheetData>
  <mergeCells count="3">
    <mergeCell ref="B14:D14"/>
    <mergeCell ref="B61:D61"/>
    <mergeCell ref="B87:D87"/>
  </mergeCells>
  <phoneticPr fontId="3" type="noConversion"/>
  <dataValidations count="3">
    <dataValidation type="list" showInputMessage="1" showErrorMessage="1" sqref="F8" xr:uid="{3ACCD08B-A0C4-4D4E-BBDE-56B5030B23FA}">
      <formula1>$B$115:$B$161</formula1>
    </dataValidation>
    <dataValidation type="list" allowBlank="1" showInputMessage="1" showErrorMessage="1" sqref="F9" xr:uid="{14A52D09-0F6D-4500-9244-33D6A1F221F9}">
      <formula1>$B$162:$B$187</formula1>
    </dataValidation>
    <dataValidation type="list" allowBlank="1" showInputMessage="1" showErrorMessage="1" sqref="F10" xr:uid="{30BD1FE6-6D97-4962-95FF-E909BC31B152}">
      <formula1>$B$188:$B$213</formula1>
    </dataValidation>
  </dataValidations>
  <pageMargins left="0.45" right="0.2" top="0.25" bottom="0.5" header="0.1" footer="0.3"/>
  <pageSetup scale="98" fitToHeight="3" orientation="portrait" r:id="rId1"/>
  <headerFooter>
    <oddFooter>&amp;L&amp;F&amp;C&amp;A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51"/>
  <dimension ref="A1:Y586"/>
  <sheetViews>
    <sheetView showGridLines="0" view="pageBreakPreview" zoomScaleNormal="100" zoomScaleSheetLayoutView="100" workbookViewId="0">
      <pane xSplit="7" ySplit="6" topLeftCell="H7" activePane="bottomRight" state="frozen"/>
      <selection pane="topRight" activeCell="H1" sqref="H1"/>
      <selection pane="bottomLeft" activeCell="A14" sqref="A14"/>
      <selection pane="bottomRight" activeCell="I9" sqref="I9"/>
    </sheetView>
  </sheetViews>
  <sheetFormatPr defaultColWidth="9.6640625" defaultRowHeight="13.2"/>
  <cols>
    <col min="1" max="1" width="1.6640625" style="7" customWidth="1"/>
    <col min="2" max="2" width="5.6640625" style="7" customWidth="1"/>
    <col min="3" max="3" width="6.6640625" style="7" customWidth="1"/>
    <col min="4" max="4" width="7.6640625" style="156" customWidth="1"/>
    <col min="5" max="5" width="9.6640625" style="7" customWidth="1"/>
    <col min="6" max="6" width="10.6640625" style="7" customWidth="1"/>
    <col min="7" max="7" width="18.6640625" style="7" customWidth="1"/>
    <col min="8" max="8" width="1.6640625" style="7" customWidth="1"/>
    <col min="9" max="9" width="13.6640625" style="7" customWidth="1"/>
    <col min="10" max="10" width="2.5546875" style="568" customWidth="1"/>
    <col min="11" max="12" width="13.6640625" style="7" customWidth="1"/>
    <col min="13" max="13" width="13.6640625" style="36" customWidth="1"/>
    <col min="14" max="14" width="2" style="568" customWidth="1"/>
    <col min="15" max="15" width="13.6640625" style="36" customWidth="1"/>
    <col min="16" max="16" width="4" style="36" customWidth="1"/>
    <col min="17" max="17" width="12.44140625" style="7" customWidth="1"/>
    <col min="18" max="19" width="9.6640625" style="7" customWidth="1"/>
    <col min="20" max="16384" width="9.6640625" style="7"/>
  </cols>
  <sheetData>
    <row r="1" spans="1:25" ht="21" customHeight="1">
      <c r="A1" s="1"/>
      <c r="B1" s="930" t="str">
        <f>+'A. Instructions'!B6</f>
        <v>Parish Name, City</v>
      </c>
      <c r="C1" s="930"/>
      <c r="D1" s="930"/>
      <c r="E1" s="930"/>
      <c r="F1" s="930"/>
      <c r="G1" s="930"/>
      <c r="H1" s="930"/>
      <c r="I1" s="930"/>
      <c r="J1" s="930"/>
      <c r="K1" s="930"/>
      <c r="L1" s="930"/>
      <c r="M1" s="931"/>
      <c r="N1" s="931"/>
      <c r="O1" s="931"/>
      <c r="P1" s="144"/>
      <c r="Q1" s="6"/>
      <c r="R1" s="6"/>
    </row>
    <row r="2" spans="1:25" s="563" customFormat="1" ht="21.6" customHeight="1">
      <c r="A2" s="562"/>
      <c r="B2" s="930" t="s">
        <v>397</v>
      </c>
      <c r="C2" s="930"/>
      <c r="D2" s="930"/>
      <c r="E2" s="930"/>
      <c r="F2" s="930"/>
      <c r="G2" s="930"/>
      <c r="H2" s="930"/>
      <c r="I2" s="930"/>
      <c r="J2" s="930"/>
      <c r="K2" s="930"/>
      <c r="L2" s="930"/>
      <c r="M2" s="931"/>
      <c r="N2" s="931"/>
      <c r="O2" s="931"/>
      <c r="P2" s="567"/>
      <c r="Q2" s="567"/>
      <c r="R2" s="567"/>
      <c r="S2" s="567"/>
      <c r="T2" s="567"/>
      <c r="U2" s="567"/>
      <c r="V2" s="567"/>
      <c r="W2" s="567"/>
      <c r="X2" s="567"/>
      <c r="Y2" s="567"/>
    </row>
    <row r="3" spans="1:25" ht="9" customHeight="1">
      <c r="A3" s="1"/>
      <c r="B3" s="2"/>
      <c r="C3" s="3"/>
      <c r="D3" s="152"/>
      <c r="E3" s="4"/>
      <c r="F3" s="5"/>
      <c r="G3" s="5"/>
      <c r="H3" s="1"/>
      <c r="I3" s="1"/>
      <c r="J3" s="897"/>
      <c r="K3" s="569"/>
      <c r="L3" s="569"/>
      <c r="M3" s="144"/>
      <c r="N3" s="897"/>
      <c r="O3" s="144"/>
      <c r="P3" s="567"/>
      <c r="Q3" s="567"/>
      <c r="R3" s="567"/>
      <c r="S3" s="567"/>
      <c r="T3" s="567"/>
      <c r="U3" s="567"/>
      <c r="V3" s="567"/>
      <c r="W3" s="567"/>
      <c r="X3" s="567"/>
      <c r="Y3" s="567"/>
    </row>
    <row r="4" spans="1:25" ht="17.399999999999999">
      <c r="A4" s="1"/>
      <c r="B4" s="2"/>
      <c r="C4" s="3"/>
      <c r="D4" s="152"/>
      <c r="E4" s="4"/>
      <c r="G4" s="5"/>
      <c r="H4" s="1"/>
      <c r="I4" s="903" t="s">
        <v>371</v>
      </c>
      <c r="J4" s="898"/>
      <c r="K4" s="934" t="s">
        <v>443</v>
      </c>
      <c r="L4" s="935"/>
      <c r="M4" s="936"/>
      <c r="N4" s="895"/>
      <c r="O4" s="902" t="s">
        <v>456</v>
      </c>
      <c r="P4" s="567"/>
      <c r="Q4" s="567"/>
      <c r="R4" s="567"/>
      <c r="S4" s="567"/>
      <c r="T4" s="567"/>
      <c r="U4" s="567"/>
      <c r="V4" s="567"/>
      <c r="W4" s="567"/>
      <c r="X4" s="567"/>
      <c r="Y4" s="567"/>
    </row>
    <row r="5" spans="1:25" ht="22.8" customHeight="1">
      <c r="A5" s="1"/>
      <c r="B5" s="2"/>
      <c r="C5" s="940" t="s">
        <v>337</v>
      </c>
      <c r="D5" s="941"/>
      <c r="E5" s="941"/>
      <c r="F5" s="941"/>
      <c r="G5" s="942"/>
      <c r="H5" s="1"/>
      <c r="I5" s="901"/>
      <c r="J5" s="470"/>
      <c r="K5" s="900" t="s">
        <v>389</v>
      </c>
      <c r="L5" s="343" t="s">
        <v>98</v>
      </c>
      <c r="M5" s="342" t="s">
        <v>328</v>
      </c>
      <c r="N5" s="470"/>
      <c r="O5" s="946" t="s">
        <v>103</v>
      </c>
      <c r="P5" s="567"/>
      <c r="Q5" s="567"/>
      <c r="R5" s="567"/>
      <c r="S5" s="567"/>
      <c r="T5" s="567"/>
      <c r="U5" s="567"/>
      <c r="V5" s="567"/>
      <c r="W5" s="567"/>
      <c r="X5" s="567"/>
      <c r="Y5" s="567"/>
    </row>
    <row r="6" spans="1:25" ht="16.8" customHeight="1">
      <c r="A6" s="1"/>
      <c r="B6" s="2"/>
      <c r="C6" s="943"/>
      <c r="D6" s="944"/>
      <c r="E6" s="944"/>
      <c r="F6" s="944"/>
      <c r="G6" s="945"/>
      <c r="H6" s="1"/>
      <c r="I6" s="344" t="s">
        <v>102</v>
      </c>
      <c r="J6" s="470"/>
      <c r="K6" s="460">
        <f>+'A. Instructions'!B16</f>
        <v>36526</v>
      </c>
      <c r="L6" s="344" t="s">
        <v>103</v>
      </c>
      <c r="M6" s="345"/>
      <c r="O6" s="947"/>
      <c r="P6" s="567"/>
      <c r="Q6" s="567"/>
      <c r="R6" s="567"/>
      <c r="S6" s="567"/>
    </row>
    <row r="7" spans="1:25" ht="13.2" customHeight="1">
      <c r="A7" s="1"/>
      <c r="B7" s="2"/>
      <c r="C7" s="3"/>
      <c r="D7" s="152"/>
      <c r="E7" s="4"/>
      <c r="F7" s="5"/>
      <c r="G7" s="5"/>
      <c r="H7" s="1"/>
      <c r="I7" s="94"/>
      <c r="J7" s="893"/>
      <c r="K7" s="91"/>
      <c r="L7" s="98"/>
      <c r="M7" s="132"/>
      <c r="N7" s="896"/>
      <c r="O7" s="132"/>
      <c r="P7" s="145"/>
      <c r="Q7" s="326"/>
      <c r="R7" s="195"/>
      <c r="S7" s="196"/>
    </row>
    <row r="8" spans="1:25" ht="13.2" customHeight="1">
      <c r="A8" s="6"/>
      <c r="B8" s="713">
        <v>8</v>
      </c>
      <c r="C8" s="11">
        <v>501</v>
      </c>
      <c r="D8" s="153" t="s">
        <v>151</v>
      </c>
      <c r="E8" s="12"/>
      <c r="F8" s="13"/>
      <c r="G8" s="13"/>
      <c r="H8" s="6"/>
      <c r="I8" s="14"/>
      <c r="J8" s="894"/>
      <c r="K8" s="14"/>
      <c r="L8" s="14"/>
      <c r="M8" s="48"/>
      <c r="N8" s="894"/>
      <c r="O8" s="48"/>
      <c r="P8" s="48"/>
      <c r="Q8" s="196"/>
      <c r="R8" s="195"/>
      <c r="S8" s="196"/>
    </row>
    <row r="9" spans="1:25">
      <c r="A9" s="6"/>
      <c r="B9" s="713">
        <v>9</v>
      </c>
      <c r="C9" s="11"/>
      <c r="D9" s="152">
        <v>501.1</v>
      </c>
      <c r="E9" s="12" t="s">
        <v>152</v>
      </c>
      <c r="F9" s="13"/>
      <c r="G9" s="13"/>
      <c r="H9" s="6"/>
      <c r="I9" s="179"/>
      <c r="J9" s="464"/>
      <c r="K9" s="179"/>
      <c r="L9" s="179"/>
      <c r="M9" s="179"/>
      <c r="N9" s="464"/>
      <c r="O9" s="179"/>
      <c r="P9" s="48"/>
      <c r="R9" s="21"/>
      <c r="S9" s="36"/>
    </row>
    <row r="10" spans="1:25">
      <c r="A10" s="6"/>
      <c r="B10" s="713">
        <v>10</v>
      </c>
      <c r="C10" s="11"/>
      <c r="D10" s="96">
        <v>501.2</v>
      </c>
      <c r="E10" s="12" t="s">
        <v>153</v>
      </c>
      <c r="F10" s="13"/>
      <c r="G10" s="13"/>
      <c r="H10" s="6"/>
      <c r="I10" s="179"/>
      <c r="J10" s="464"/>
      <c r="K10" s="179"/>
      <c r="L10" s="179"/>
      <c r="M10" s="179"/>
      <c r="N10" s="464"/>
      <c r="O10" s="179"/>
      <c r="P10" s="48"/>
      <c r="R10" s="21"/>
      <c r="S10" s="36"/>
    </row>
    <row r="11" spans="1:25">
      <c r="A11" s="6"/>
      <c r="B11" s="713">
        <v>11</v>
      </c>
      <c r="C11" s="11"/>
      <c r="D11" s="96">
        <v>501.3</v>
      </c>
      <c r="E11" s="12" t="s">
        <v>154</v>
      </c>
      <c r="F11" s="13"/>
      <c r="G11" s="13"/>
      <c r="H11" s="6"/>
      <c r="I11" s="179"/>
      <c r="J11" s="464"/>
      <c r="K11" s="179"/>
      <c r="L11" s="179"/>
      <c r="M11" s="179"/>
      <c r="N11" s="464"/>
      <c r="O11" s="179"/>
      <c r="P11" s="48"/>
      <c r="R11" s="6"/>
    </row>
    <row r="12" spans="1:25">
      <c r="A12" s="6"/>
      <c r="B12" s="713">
        <v>12</v>
      </c>
      <c r="C12" s="11"/>
      <c r="D12" s="96">
        <v>501.4</v>
      </c>
      <c r="E12" s="12" t="s">
        <v>155</v>
      </c>
      <c r="F12" s="13"/>
      <c r="G12" s="13"/>
      <c r="H12" s="6"/>
      <c r="I12" s="179"/>
      <c r="J12" s="464"/>
      <c r="K12" s="179"/>
      <c r="L12" s="179"/>
      <c r="M12" s="179"/>
      <c r="N12" s="464"/>
      <c r="O12" s="179"/>
      <c r="P12" s="48"/>
      <c r="R12" s="6"/>
    </row>
    <row r="13" spans="1:25">
      <c r="A13" s="6"/>
      <c r="B13" s="713">
        <v>13</v>
      </c>
      <c r="C13" s="11"/>
      <c r="D13" s="96"/>
      <c r="E13" s="12"/>
      <c r="F13" s="13"/>
      <c r="G13" s="13"/>
      <c r="H13" s="6"/>
      <c r="I13" s="179"/>
      <c r="J13" s="464"/>
      <c r="K13" s="179"/>
      <c r="L13" s="179"/>
      <c r="M13" s="179"/>
      <c r="N13" s="464"/>
      <c r="O13" s="179"/>
      <c r="P13" s="48"/>
      <c r="R13" s="6"/>
    </row>
    <row r="14" spans="1:25">
      <c r="A14" s="6"/>
      <c r="B14" s="713">
        <v>14</v>
      </c>
      <c r="C14" s="11"/>
      <c r="D14" s="96"/>
      <c r="E14" s="12"/>
      <c r="F14" s="13"/>
      <c r="G14" s="13"/>
      <c r="H14" s="6"/>
      <c r="I14" s="179"/>
      <c r="J14" s="464"/>
      <c r="K14" s="179"/>
      <c r="L14" s="179"/>
      <c r="M14" s="179"/>
      <c r="N14" s="464"/>
      <c r="O14" s="179"/>
      <c r="P14" s="48"/>
      <c r="R14" s="6"/>
    </row>
    <row r="15" spans="1:25">
      <c r="A15" s="6"/>
      <c r="B15" s="713">
        <v>15</v>
      </c>
      <c r="C15" s="11"/>
      <c r="D15" s="96"/>
      <c r="E15" s="12"/>
      <c r="F15" s="13"/>
      <c r="G15" s="13"/>
      <c r="H15" s="6"/>
      <c r="I15" s="179"/>
      <c r="J15" s="464"/>
      <c r="K15" s="179"/>
      <c r="L15" s="179"/>
      <c r="M15" s="179"/>
      <c r="N15" s="464"/>
      <c r="O15" s="179"/>
      <c r="P15" s="48"/>
      <c r="R15" s="6"/>
    </row>
    <row r="16" spans="1:25">
      <c r="A16" s="6"/>
      <c r="B16" s="713">
        <v>16</v>
      </c>
      <c r="C16" s="11"/>
      <c r="D16" s="96"/>
      <c r="E16" s="12"/>
      <c r="F16" s="13"/>
      <c r="G16" s="13"/>
      <c r="H16" s="6"/>
      <c r="I16" s="179"/>
      <c r="J16" s="464"/>
      <c r="K16" s="179"/>
      <c r="L16" s="179"/>
      <c r="M16" s="179"/>
      <c r="N16" s="464"/>
      <c r="O16" s="179"/>
      <c r="P16" s="48"/>
      <c r="R16" s="6"/>
    </row>
    <row r="17" spans="1:18">
      <c r="A17" s="6"/>
      <c r="B17" s="713">
        <v>17</v>
      </c>
      <c r="C17" s="11"/>
      <c r="D17" s="96"/>
      <c r="E17" s="12"/>
      <c r="F17" s="13"/>
      <c r="G17" s="13"/>
      <c r="H17" s="6"/>
      <c r="I17" s="179"/>
      <c r="J17" s="464"/>
      <c r="K17" s="179"/>
      <c r="L17" s="179"/>
      <c r="M17" s="179"/>
      <c r="N17" s="464"/>
      <c r="O17" s="179"/>
      <c r="P17" s="48"/>
      <c r="R17" s="6"/>
    </row>
    <row r="18" spans="1:18">
      <c r="A18" s="6"/>
      <c r="B18" s="713">
        <v>18</v>
      </c>
      <c r="C18" s="11"/>
      <c r="D18" s="96"/>
      <c r="E18" s="12"/>
      <c r="F18" s="13"/>
      <c r="G18" s="13"/>
      <c r="H18" s="6"/>
      <c r="I18" s="179"/>
      <c r="J18" s="464"/>
      <c r="K18" s="179"/>
      <c r="L18" s="179"/>
      <c r="M18" s="179"/>
      <c r="N18" s="464"/>
      <c r="O18" s="179"/>
      <c r="P18" s="48"/>
      <c r="R18" s="6"/>
    </row>
    <row r="19" spans="1:18">
      <c r="A19" s="6"/>
      <c r="B19" s="713">
        <v>19</v>
      </c>
      <c r="C19" s="11"/>
      <c r="D19" s="96"/>
      <c r="E19" s="12"/>
      <c r="F19" s="13"/>
      <c r="G19" s="13"/>
      <c r="H19" s="6"/>
      <c r="I19" s="179"/>
      <c r="J19" s="464"/>
      <c r="K19" s="179"/>
      <c r="L19" s="179"/>
      <c r="M19" s="179"/>
      <c r="N19" s="464"/>
      <c r="O19" s="179"/>
      <c r="P19" s="48"/>
      <c r="R19" s="6"/>
    </row>
    <row r="20" spans="1:18">
      <c r="A20" s="6"/>
      <c r="B20" s="713">
        <v>20</v>
      </c>
      <c r="C20" s="11"/>
      <c r="D20" s="96"/>
      <c r="E20" s="12"/>
      <c r="F20" s="13"/>
      <c r="G20" s="13"/>
      <c r="H20" s="6"/>
      <c r="I20" s="179"/>
      <c r="J20" s="464"/>
      <c r="K20" s="179"/>
      <c r="L20" s="179"/>
      <c r="M20" s="179"/>
      <c r="N20" s="464"/>
      <c r="O20" s="179"/>
      <c r="P20" s="48"/>
      <c r="R20" s="6"/>
    </row>
    <row r="21" spans="1:18">
      <c r="A21" s="6"/>
      <c r="B21" s="713">
        <v>21</v>
      </c>
      <c r="C21" s="11"/>
      <c r="D21" s="96"/>
      <c r="E21" s="12"/>
      <c r="F21" s="13"/>
      <c r="G21" s="13"/>
      <c r="H21" s="6"/>
      <c r="I21" s="169"/>
      <c r="J21" s="464"/>
      <c r="K21" s="169"/>
      <c r="L21" s="169"/>
      <c r="M21" s="169"/>
      <c r="N21" s="464"/>
      <c r="O21" s="169"/>
      <c r="P21" s="48"/>
      <c r="R21" s="6"/>
    </row>
    <row r="22" spans="1:18">
      <c r="A22" s="6"/>
      <c r="B22" s="713">
        <v>22</v>
      </c>
      <c r="C22" s="11"/>
      <c r="D22" s="96">
        <v>501.5</v>
      </c>
      <c r="E22" s="12" t="s">
        <v>237</v>
      </c>
      <c r="F22" s="13"/>
      <c r="G22" s="13"/>
      <c r="H22" s="6"/>
      <c r="I22" s="169"/>
      <c r="J22" s="464"/>
      <c r="K22" s="169"/>
      <c r="L22" s="169"/>
      <c r="M22" s="169"/>
      <c r="N22" s="464"/>
      <c r="O22" s="169"/>
      <c r="P22" s="48"/>
      <c r="Q22" s="6"/>
      <c r="R22" s="6"/>
    </row>
    <row r="23" spans="1:18">
      <c r="A23" s="6"/>
      <c r="B23" s="713">
        <v>23</v>
      </c>
      <c r="C23" s="11"/>
      <c r="D23" s="96"/>
      <c r="E23" s="27">
        <v>501.51</v>
      </c>
      <c r="F23" s="13" t="s">
        <v>152</v>
      </c>
      <c r="G23" s="13"/>
      <c r="H23" s="6"/>
      <c r="I23" s="179"/>
      <c r="J23" s="464"/>
      <c r="K23" s="179"/>
      <c r="L23" s="179"/>
      <c r="M23" s="179"/>
      <c r="N23" s="464"/>
      <c r="O23" s="179"/>
      <c r="P23" s="48"/>
      <c r="Q23" s="16"/>
      <c r="R23" s="6"/>
    </row>
    <row r="24" spans="1:18">
      <c r="A24" s="6"/>
      <c r="B24" s="713">
        <v>24</v>
      </c>
      <c r="C24" s="11"/>
      <c r="D24" s="96"/>
      <c r="E24" s="27">
        <v>501.52</v>
      </c>
      <c r="F24" s="13" t="s">
        <v>153</v>
      </c>
      <c r="G24" s="13"/>
      <c r="H24" s="6"/>
      <c r="I24" s="179"/>
      <c r="J24" s="464"/>
      <c r="K24" s="179"/>
      <c r="L24" s="179"/>
      <c r="M24" s="179"/>
      <c r="N24" s="464"/>
      <c r="O24" s="179"/>
      <c r="P24" s="48"/>
      <c r="Q24" s="6"/>
      <c r="R24" s="6"/>
    </row>
    <row r="25" spans="1:18">
      <c r="A25" s="6"/>
      <c r="B25" s="713">
        <v>25</v>
      </c>
      <c r="C25" s="11"/>
      <c r="D25" s="96"/>
      <c r="E25" s="27">
        <v>501.53</v>
      </c>
      <c r="F25" s="13" t="s">
        <v>154</v>
      </c>
      <c r="G25" s="13"/>
      <c r="H25" s="6"/>
      <c r="I25" s="179"/>
      <c r="J25" s="464"/>
      <c r="K25" s="179"/>
      <c r="L25" s="179"/>
      <c r="M25" s="179"/>
      <c r="N25" s="464"/>
      <c r="O25" s="179"/>
      <c r="P25" s="48"/>
      <c r="Q25" s="17"/>
      <c r="R25" s="6"/>
    </row>
    <row r="26" spans="1:18">
      <c r="A26" s="6"/>
      <c r="B26" s="713">
        <v>26</v>
      </c>
      <c r="C26" s="11"/>
      <c r="D26" s="96"/>
      <c r="E26" s="27">
        <v>501.54</v>
      </c>
      <c r="F26" s="13" t="s">
        <v>155</v>
      </c>
      <c r="G26" s="13"/>
      <c r="H26" s="6"/>
      <c r="I26" s="179"/>
      <c r="J26" s="464"/>
      <c r="K26" s="179"/>
      <c r="L26" s="179"/>
      <c r="M26" s="179"/>
      <c r="N26" s="464"/>
      <c r="O26" s="179"/>
      <c r="P26" s="48"/>
      <c r="Q26" s="17"/>
      <c r="R26" s="6"/>
    </row>
    <row r="27" spans="1:18">
      <c r="A27" s="6"/>
      <c r="B27" s="713">
        <v>27</v>
      </c>
      <c r="C27" s="11"/>
      <c r="D27" s="96"/>
      <c r="E27" s="27">
        <v>501.59</v>
      </c>
      <c r="F27" s="13" t="s">
        <v>114</v>
      </c>
      <c r="G27" s="13"/>
      <c r="H27" s="6"/>
      <c r="I27" s="179"/>
      <c r="J27" s="464"/>
      <c r="K27" s="179"/>
      <c r="L27" s="179"/>
      <c r="M27" s="179"/>
      <c r="N27" s="464"/>
      <c r="O27" s="179"/>
      <c r="P27" s="48"/>
      <c r="Q27" s="17"/>
      <c r="R27" s="6"/>
    </row>
    <row r="28" spans="1:18">
      <c r="A28" s="6"/>
      <c r="B28" s="713">
        <v>28</v>
      </c>
      <c r="C28" s="11"/>
      <c r="D28" s="96">
        <v>501.6</v>
      </c>
      <c r="E28" s="12" t="s">
        <v>237</v>
      </c>
      <c r="F28" s="13"/>
      <c r="G28" s="13"/>
      <c r="H28" s="6"/>
      <c r="I28" s="169"/>
      <c r="J28" s="464"/>
      <c r="K28" s="169"/>
      <c r="L28" s="169"/>
      <c r="M28" s="169"/>
      <c r="N28" s="464"/>
      <c r="O28" s="169"/>
      <c r="P28" s="48"/>
      <c r="Q28" s="17"/>
      <c r="R28" s="6"/>
    </row>
    <row r="29" spans="1:18">
      <c r="A29" s="6"/>
      <c r="B29" s="713">
        <v>29</v>
      </c>
      <c r="C29" s="11"/>
      <c r="D29" s="96"/>
      <c r="E29" s="27">
        <v>501.61</v>
      </c>
      <c r="F29" s="13" t="s">
        <v>152</v>
      </c>
      <c r="G29" s="13"/>
      <c r="H29" s="6"/>
      <c r="I29" s="179"/>
      <c r="J29" s="464"/>
      <c r="K29" s="179"/>
      <c r="L29" s="179"/>
      <c r="M29" s="179"/>
      <c r="N29" s="464"/>
      <c r="O29" s="179"/>
      <c r="P29" s="48"/>
      <c r="Q29" s="17"/>
      <c r="R29" s="6"/>
    </row>
    <row r="30" spans="1:18">
      <c r="A30" s="6"/>
      <c r="B30" s="713">
        <v>30</v>
      </c>
      <c r="C30" s="11"/>
      <c r="D30" s="96"/>
      <c r="E30" s="27">
        <v>501.62</v>
      </c>
      <c r="F30" s="13" t="s">
        <v>153</v>
      </c>
      <c r="G30" s="13"/>
      <c r="H30" s="6"/>
      <c r="I30" s="179"/>
      <c r="J30" s="464"/>
      <c r="K30" s="179"/>
      <c r="L30" s="179"/>
      <c r="M30" s="179"/>
      <c r="N30" s="464"/>
      <c r="O30" s="179"/>
      <c r="P30" s="48"/>
      <c r="Q30" s="17"/>
      <c r="R30" s="6"/>
    </row>
    <row r="31" spans="1:18">
      <c r="A31" s="6"/>
      <c r="B31" s="713">
        <v>31</v>
      </c>
      <c r="C31" s="11"/>
      <c r="D31" s="96"/>
      <c r="E31" s="27">
        <v>501.63</v>
      </c>
      <c r="F31" s="13" t="s">
        <v>154</v>
      </c>
      <c r="G31" s="13"/>
      <c r="H31" s="6"/>
      <c r="I31" s="179"/>
      <c r="J31" s="464"/>
      <c r="K31" s="179"/>
      <c r="L31" s="179"/>
      <c r="M31" s="179"/>
      <c r="N31" s="464"/>
      <c r="O31" s="179"/>
      <c r="P31" s="48"/>
      <c r="Q31" s="17"/>
      <c r="R31" s="6"/>
    </row>
    <row r="32" spans="1:18">
      <c r="A32" s="6"/>
      <c r="B32" s="713">
        <v>32</v>
      </c>
      <c r="C32" s="11"/>
      <c r="D32" s="96"/>
      <c r="E32" s="27">
        <v>501.64</v>
      </c>
      <c r="F32" s="13" t="s">
        <v>155</v>
      </c>
      <c r="G32" s="13"/>
      <c r="H32" s="6"/>
      <c r="I32" s="179"/>
      <c r="J32" s="464"/>
      <c r="K32" s="179"/>
      <c r="L32" s="179"/>
      <c r="M32" s="179"/>
      <c r="N32" s="464"/>
      <c r="O32" s="179"/>
      <c r="P32" s="48"/>
      <c r="Q32" s="17"/>
      <c r="R32" s="6"/>
    </row>
    <row r="33" spans="1:18">
      <c r="A33" s="6"/>
      <c r="B33" s="713">
        <v>33</v>
      </c>
      <c r="C33" s="11"/>
      <c r="D33" s="96"/>
      <c r="E33" s="27">
        <v>501.69</v>
      </c>
      <c r="F33" s="13" t="s">
        <v>114</v>
      </c>
      <c r="G33" s="13"/>
      <c r="H33" s="6"/>
      <c r="I33" s="179"/>
      <c r="J33" s="464"/>
      <c r="K33" s="179"/>
      <c r="L33" s="179"/>
      <c r="M33" s="179"/>
      <c r="N33" s="464"/>
      <c r="O33" s="179"/>
      <c r="P33" s="48"/>
      <c r="Q33" s="17"/>
      <c r="R33" s="6"/>
    </row>
    <row r="34" spans="1:18" ht="14.25" customHeight="1">
      <c r="A34" s="6"/>
      <c r="B34" s="713">
        <v>34</v>
      </c>
      <c r="C34" s="11"/>
      <c r="D34" s="96">
        <v>501.7</v>
      </c>
      <c r="E34" s="12" t="s">
        <v>237</v>
      </c>
      <c r="F34" s="13"/>
      <c r="G34" s="13"/>
      <c r="H34" s="6"/>
      <c r="I34" s="169"/>
      <c r="J34" s="464"/>
      <c r="K34" s="169"/>
      <c r="L34" s="169"/>
      <c r="M34" s="169"/>
      <c r="N34" s="464"/>
      <c r="O34" s="169"/>
      <c r="P34" s="48"/>
      <c r="Q34" s="17"/>
      <c r="R34" s="6"/>
    </row>
    <row r="35" spans="1:18">
      <c r="A35" s="6"/>
      <c r="B35" s="713">
        <v>35</v>
      </c>
      <c r="C35" s="11"/>
      <c r="D35" s="96"/>
      <c r="E35" s="27">
        <v>501.71</v>
      </c>
      <c r="F35" s="13" t="s">
        <v>152</v>
      </c>
      <c r="G35" s="13"/>
      <c r="H35" s="6"/>
      <c r="I35" s="179"/>
      <c r="J35" s="464"/>
      <c r="K35" s="179"/>
      <c r="L35" s="179"/>
      <c r="M35" s="179"/>
      <c r="N35" s="464"/>
      <c r="O35" s="179"/>
      <c r="P35" s="48"/>
      <c r="Q35" s="17"/>
      <c r="R35" s="6"/>
    </row>
    <row r="36" spans="1:18">
      <c r="A36" s="6"/>
      <c r="B36" s="713">
        <v>36</v>
      </c>
      <c r="C36" s="11"/>
      <c r="D36" s="96"/>
      <c r="E36" s="27">
        <v>501.72</v>
      </c>
      <c r="F36" s="13" t="s">
        <v>153</v>
      </c>
      <c r="G36" s="13"/>
      <c r="H36" s="6"/>
      <c r="I36" s="179"/>
      <c r="J36" s="464"/>
      <c r="K36" s="179"/>
      <c r="L36" s="179"/>
      <c r="M36" s="179"/>
      <c r="N36" s="464"/>
      <c r="O36" s="179"/>
      <c r="P36" s="48"/>
      <c r="Q36" s="17"/>
      <c r="R36" s="6"/>
    </row>
    <row r="37" spans="1:18">
      <c r="A37" s="6"/>
      <c r="B37" s="713">
        <v>37</v>
      </c>
      <c r="C37" s="11"/>
      <c r="D37" s="96"/>
      <c r="E37" s="27">
        <v>501.73</v>
      </c>
      <c r="F37" s="13" t="s">
        <v>154</v>
      </c>
      <c r="G37" s="13"/>
      <c r="H37" s="6"/>
      <c r="I37" s="179"/>
      <c r="J37" s="464"/>
      <c r="K37" s="179"/>
      <c r="L37" s="179"/>
      <c r="M37" s="179"/>
      <c r="N37" s="464"/>
      <c r="O37" s="179"/>
      <c r="P37" s="48"/>
      <c r="Q37" s="17"/>
      <c r="R37" s="6"/>
    </row>
    <row r="38" spans="1:18">
      <c r="A38" s="6"/>
      <c r="B38" s="713">
        <v>38</v>
      </c>
      <c r="C38" s="11"/>
      <c r="D38" s="96"/>
      <c r="E38" s="27">
        <v>501.74</v>
      </c>
      <c r="F38" s="13" t="s">
        <v>155</v>
      </c>
      <c r="G38" s="13"/>
      <c r="H38" s="6"/>
      <c r="I38" s="179"/>
      <c r="J38" s="464"/>
      <c r="K38" s="179"/>
      <c r="L38" s="179"/>
      <c r="M38" s="179"/>
      <c r="N38" s="464"/>
      <c r="O38" s="179"/>
      <c r="P38" s="48"/>
      <c r="Q38" s="17"/>
      <c r="R38" s="6"/>
    </row>
    <row r="39" spans="1:18">
      <c r="A39" s="6"/>
      <c r="B39" s="713">
        <v>39</v>
      </c>
      <c r="C39" s="11"/>
      <c r="D39" s="96"/>
      <c r="E39" s="27">
        <v>501.79</v>
      </c>
      <c r="F39" s="13" t="s">
        <v>114</v>
      </c>
      <c r="G39" s="13"/>
      <c r="H39" s="6"/>
      <c r="I39" s="179"/>
      <c r="J39" s="464"/>
      <c r="K39" s="179"/>
      <c r="L39" s="179"/>
      <c r="M39" s="179"/>
      <c r="N39" s="464"/>
      <c r="O39" s="179"/>
      <c r="P39" s="48"/>
      <c r="Q39" s="17"/>
      <c r="R39" s="6"/>
    </row>
    <row r="40" spans="1:18">
      <c r="A40" s="6"/>
      <c r="B40" s="713">
        <v>40</v>
      </c>
      <c r="C40" s="11"/>
      <c r="D40" s="96">
        <v>501.9</v>
      </c>
      <c r="E40" s="12" t="s">
        <v>114</v>
      </c>
      <c r="F40" s="13"/>
      <c r="G40" s="13"/>
      <c r="H40" s="6"/>
      <c r="I40" s="179"/>
      <c r="J40" s="464"/>
      <c r="K40" s="179"/>
      <c r="L40" s="179"/>
      <c r="M40" s="179"/>
      <c r="N40" s="464"/>
      <c r="O40" s="179"/>
      <c r="P40" s="48"/>
      <c r="Q40" s="17"/>
      <c r="R40" s="6"/>
    </row>
    <row r="41" spans="1:18">
      <c r="A41" s="6"/>
      <c r="B41" s="713">
        <v>41</v>
      </c>
      <c r="C41" s="146" t="s">
        <v>276</v>
      </c>
      <c r="D41" s="96"/>
      <c r="E41" s="12"/>
      <c r="F41" s="13"/>
      <c r="G41" s="13"/>
      <c r="H41" s="6"/>
      <c r="I41" s="164">
        <f>SUM(I9:I40)</f>
        <v>0</v>
      </c>
      <c r="J41" s="464"/>
      <c r="K41" s="164">
        <f>SUM(K9:K40)</f>
        <v>0</v>
      </c>
      <c r="L41" s="164">
        <f>SUM(L9:L40)</f>
        <v>0</v>
      </c>
      <c r="M41" s="164">
        <f>SUM(M9:M40)</f>
        <v>0</v>
      </c>
      <c r="N41" s="464"/>
      <c r="O41" s="164">
        <f>SUM(O9:O40)</f>
        <v>0</v>
      </c>
      <c r="P41" s="48"/>
      <c r="Q41" s="17"/>
      <c r="R41" s="6"/>
    </row>
    <row r="42" spans="1:18">
      <c r="A42" s="6"/>
      <c r="B42" s="713">
        <v>42</v>
      </c>
      <c r="C42" s="11">
        <v>502</v>
      </c>
      <c r="D42" s="153" t="s">
        <v>156</v>
      </c>
      <c r="E42" s="12"/>
      <c r="F42" s="13"/>
      <c r="G42" s="13"/>
      <c r="H42" s="6"/>
      <c r="I42" s="169"/>
      <c r="J42" s="464"/>
      <c r="K42" s="169"/>
      <c r="L42" s="169"/>
      <c r="M42" s="169"/>
      <c r="N42" s="464"/>
      <c r="O42" s="169"/>
      <c r="P42" s="48"/>
      <c r="Q42" s="18"/>
      <c r="R42" s="6"/>
    </row>
    <row r="43" spans="1:18">
      <c r="A43" s="6"/>
      <c r="B43" s="713">
        <v>43</v>
      </c>
      <c r="C43" s="11"/>
      <c r="D43" s="96">
        <v>502.1</v>
      </c>
      <c r="E43" s="13" t="s">
        <v>157</v>
      </c>
      <c r="F43" s="13"/>
      <c r="G43" s="13"/>
      <c r="H43" s="6"/>
      <c r="I43" s="179"/>
      <c r="J43" s="464"/>
      <c r="K43" s="179"/>
      <c r="L43" s="179"/>
      <c r="M43" s="179"/>
      <c r="N43" s="464"/>
      <c r="O43" s="179"/>
      <c r="P43" s="48"/>
      <c r="Q43" s="6"/>
      <c r="R43" s="6"/>
    </row>
    <row r="44" spans="1:18">
      <c r="A44" s="6"/>
      <c r="B44" s="713">
        <v>44</v>
      </c>
      <c r="C44" s="11"/>
      <c r="D44" s="96">
        <v>502.2</v>
      </c>
      <c r="E44" s="13" t="s">
        <v>158</v>
      </c>
      <c r="G44" s="13"/>
      <c r="H44" s="6"/>
      <c r="I44" s="179"/>
      <c r="J44" s="464"/>
      <c r="K44" s="179"/>
      <c r="L44" s="179"/>
      <c r="M44" s="179"/>
      <c r="N44" s="464"/>
      <c r="O44" s="179"/>
      <c r="P44" s="48"/>
      <c r="Q44" s="6"/>
      <c r="R44" s="6"/>
    </row>
    <row r="45" spans="1:18">
      <c r="A45" s="6"/>
      <c r="B45" s="713">
        <v>45</v>
      </c>
      <c r="C45" s="11"/>
      <c r="D45" s="96">
        <v>502.3</v>
      </c>
      <c r="E45" s="13" t="s">
        <v>159</v>
      </c>
      <c r="G45" s="13"/>
      <c r="H45" s="6"/>
      <c r="I45" s="179"/>
      <c r="J45" s="464"/>
      <c r="K45" s="179"/>
      <c r="L45" s="179"/>
      <c r="M45" s="179"/>
      <c r="N45" s="464"/>
      <c r="O45" s="179"/>
      <c r="P45" s="48"/>
      <c r="Q45" s="6"/>
      <c r="R45" s="6"/>
    </row>
    <row r="46" spans="1:18">
      <c r="A46" s="6"/>
      <c r="B46" s="713">
        <v>46</v>
      </c>
      <c r="C46" s="11"/>
      <c r="D46" s="96">
        <v>502.4</v>
      </c>
      <c r="E46" s="13" t="s">
        <v>160</v>
      </c>
      <c r="G46" s="13"/>
      <c r="H46" s="6"/>
      <c r="I46" s="179"/>
      <c r="J46" s="464"/>
      <c r="K46" s="179"/>
      <c r="L46" s="179"/>
      <c r="M46" s="179"/>
      <c r="N46" s="464"/>
      <c r="O46" s="179"/>
      <c r="P46" s="48"/>
      <c r="R46" s="6"/>
    </row>
    <row r="47" spans="1:18">
      <c r="A47" s="6"/>
      <c r="B47" s="713">
        <v>47</v>
      </c>
      <c r="C47" s="11"/>
      <c r="D47" s="96">
        <v>502.5</v>
      </c>
      <c r="E47" s="13" t="s">
        <v>62</v>
      </c>
      <c r="G47" s="13"/>
      <c r="H47" s="6"/>
      <c r="I47" s="179"/>
      <c r="J47" s="464"/>
      <c r="K47" s="179"/>
      <c r="L47" s="179"/>
      <c r="M47" s="179"/>
      <c r="N47" s="464"/>
      <c r="O47" s="179"/>
      <c r="P47" s="48"/>
      <c r="Q47" s="6"/>
      <c r="R47" s="6"/>
    </row>
    <row r="48" spans="1:18">
      <c r="A48" s="6"/>
      <c r="B48" s="713">
        <v>48</v>
      </c>
      <c r="C48" s="11"/>
      <c r="D48" s="96">
        <v>502.6</v>
      </c>
      <c r="E48" s="13"/>
      <c r="G48" s="13"/>
      <c r="H48" s="6"/>
      <c r="I48" s="179"/>
      <c r="J48" s="464"/>
      <c r="K48" s="179"/>
      <c r="L48" s="179"/>
      <c r="M48" s="179"/>
      <c r="N48" s="464"/>
      <c r="O48" s="179"/>
      <c r="P48" s="48"/>
      <c r="Q48" s="6"/>
      <c r="R48" s="6"/>
    </row>
    <row r="49" spans="1:18">
      <c r="A49" s="6"/>
      <c r="B49" s="713">
        <v>49</v>
      </c>
      <c r="C49" s="11"/>
      <c r="D49" s="96">
        <v>502.7</v>
      </c>
      <c r="E49" s="13"/>
      <c r="G49" s="13"/>
      <c r="H49" s="6"/>
      <c r="I49" s="179"/>
      <c r="J49" s="464"/>
      <c r="K49" s="179"/>
      <c r="L49" s="179"/>
      <c r="M49" s="179"/>
      <c r="N49" s="464"/>
      <c r="O49" s="179"/>
      <c r="P49" s="48"/>
      <c r="Q49" s="6"/>
      <c r="R49" s="6"/>
    </row>
    <row r="50" spans="1:18">
      <c r="A50" s="6"/>
      <c r="B50" s="713">
        <v>50</v>
      </c>
      <c r="C50" s="11"/>
      <c r="D50" s="96">
        <v>502.8</v>
      </c>
      <c r="E50" s="13"/>
      <c r="G50" s="13"/>
      <c r="H50" s="6"/>
      <c r="I50" s="179"/>
      <c r="J50" s="464"/>
      <c r="K50" s="179"/>
      <c r="L50" s="179"/>
      <c r="M50" s="179"/>
      <c r="N50" s="464"/>
      <c r="O50" s="179"/>
      <c r="P50" s="48"/>
      <c r="Q50" s="6"/>
      <c r="R50" s="6"/>
    </row>
    <row r="51" spans="1:18">
      <c r="A51" s="6"/>
      <c r="B51" s="713">
        <v>51</v>
      </c>
      <c r="C51" s="11"/>
      <c r="D51" s="96">
        <v>502.9</v>
      </c>
      <c r="E51" s="13" t="s">
        <v>114</v>
      </c>
      <c r="G51" s="13"/>
      <c r="H51" s="6"/>
      <c r="I51" s="179"/>
      <c r="J51" s="464"/>
      <c r="K51" s="179"/>
      <c r="L51" s="179"/>
      <c r="M51" s="179"/>
      <c r="N51" s="464"/>
      <c r="O51" s="179"/>
      <c r="P51" s="48"/>
      <c r="Q51" s="6"/>
      <c r="R51" s="6"/>
    </row>
    <row r="52" spans="1:18">
      <c r="A52" s="6"/>
      <c r="B52" s="713">
        <v>52</v>
      </c>
      <c r="C52" s="11"/>
      <c r="D52" s="96"/>
      <c r="G52" s="13"/>
      <c r="H52" s="6"/>
      <c r="I52" s="179"/>
      <c r="J52" s="464"/>
      <c r="K52" s="179"/>
      <c r="L52" s="179"/>
      <c r="M52" s="179"/>
      <c r="N52" s="464"/>
      <c r="O52" s="179"/>
      <c r="P52" s="48"/>
      <c r="Q52" s="6"/>
      <c r="R52" s="6"/>
    </row>
    <row r="53" spans="1:18">
      <c r="A53" s="6"/>
      <c r="B53" s="713">
        <v>53</v>
      </c>
      <c r="C53" s="11"/>
      <c r="D53" s="96"/>
      <c r="E53" s="12"/>
      <c r="F53" s="13"/>
      <c r="G53" s="13"/>
      <c r="H53" s="6"/>
      <c r="I53" s="179"/>
      <c r="J53" s="464"/>
      <c r="K53" s="179"/>
      <c r="L53" s="179"/>
      <c r="M53" s="179"/>
      <c r="N53" s="464"/>
      <c r="O53" s="179"/>
      <c r="P53" s="48"/>
      <c r="Q53" s="6"/>
      <c r="R53" s="6"/>
    </row>
    <row r="54" spans="1:18">
      <c r="A54" s="6"/>
      <c r="B54" s="713">
        <v>54</v>
      </c>
      <c r="C54" s="11"/>
      <c r="D54" s="96"/>
      <c r="E54" s="12"/>
      <c r="F54" s="13"/>
      <c r="G54" s="13"/>
      <c r="H54" s="6"/>
      <c r="I54" s="179"/>
      <c r="J54" s="464"/>
      <c r="K54" s="179"/>
      <c r="L54" s="179"/>
      <c r="M54" s="179"/>
      <c r="N54" s="464"/>
      <c r="O54" s="179"/>
      <c r="P54" s="48"/>
      <c r="Q54" s="6"/>
      <c r="R54" s="6"/>
    </row>
    <row r="55" spans="1:18">
      <c r="A55" s="6"/>
      <c r="B55" s="713">
        <v>55</v>
      </c>
      <c r="C55" s="146" t="s">
        <v>277</v>
      </c>
      <c r="D55" s="96"/>
      <c r="E55" s="12"/>
      <c r="F55" s="12"/>
      <c r="G55" s="12"/>
      <c r="H55" s="6"/>
      <c r="I55" s="164">
        <f>SUM(I43:I54)</f>
        <v>0</v>
      </c>
      <c r="J55" s="464"/>
      <c r="K55" s="164">
        <f>SUM(K43:K54)</f>
        <v>0</v>
      </c>
      <c r="L55" s="164">
        <f>SUM(L43:L54)</f>
        <v>0</v>
      </c>
      <c r="M55" s="164">
        <f>SUM(M43:M54)</f>
        <v>0</v>
      </c>
      <c r="N55" s="464"/>
      <c r="O55" s="164">
        <f>SUM(O43:O54)</f>
        <v>0</v>
      </c>
      <c r="P55" s="48"/>
      <c r="Q55" s="6"/>
      <c r="R55" s="6"/>
    </row>
    <row r="56" spans="1:18">
      <c r="A56" s="6"/>
      <c r="B56" s="713">
        <v>56</v>
      </c>
      <c r="C56" s="11">
        <v>510</v>
      </c>
      <c r="D56" s="153" t="s">
        <v>162</v>
      </c>
      <c r="E56" s="12"/>
      <c r="F56" s="12"/>
      <c r="G56" s="12"/>
      <c r="H56" s="6"/>
      <c r="I56" s="180"/>
      <c r="J56" s="464"/>
      <c r="K56" s="180"/>
      <c r="L56" s="178"/>
      <c r="M56" s="178"/>
      <c r="N56" s="464"/>
      <c r="O56" s="178"/>
      <c r="P56" s="48"/>
      <c r="Q56" s="6"/>
      <c r="R56" s="6"/>
    </row>
    <row r="57" spans="1:18">
      <c r="A57" s="6"/>
      <c r="B57" s="713">
        <v>57</v>
      </c>
      <c r="C57" s="11"/>
      <c r="D57" s="96">
        <v>510.1</v>
      </c>
      <c r="E57" s="12" t="s">
        <v>231</v>
      </c>
      <c r="F57" s="12"/>
      <c r="G57" s="12"/>
      <c r="H57" s="6"/>
      <c r="I57" s="179"/>
      <c r="J57" s="464"/>
      <c r="K57" s="179"/>
      <c r="L57" s="179"/>
      <c r="M57" s="179"/>
      <c r="N57" s="464"/>
      <c r="O57" s="179"/>
      <c r="P57" s="48"/>
      <c r="Q57" s="6"/>
      <c r="R57" s="6"/>
    </row>
    <row r="58" spans="1:18">
      <c r="A58" s="6"/>
      <c r="B58" s="713">
        <v>58</v>
      </c>
      <c r="C58" s="11"/>
      <c r="D58" s="96">
        <v>510.2</v>
      </c>
      <c r="E58" s="12"/>
      <c r="F58" s="12"/>
      <c r="G58" s="12"/>
      <c r="H58" s="6"/>
      <c r="I58" s="179"/>
      <c r="J58" s="464"/>
      <c r="K58" s="179"/>
      <c r="L58" s="179"/>
      <c r="M58" s="179"/>
      <c r="N58" s="464"/>
      <c r="O58" s="179"/>
      <c r="P58" s="48"/>
      <c r="Q58" s="6"/>
      <c r="R58" s="6"/>
    </row>
    <row r="59" spans="1:18">
      <c r="A59" s="6"/>
      <c r="B59" s="713">
        <v>59</v>
      </c>
      <c r="C59" s="11"/>
      <c r="D59" s="96">
        <v>510.3</v>
      </c>
      <c r="E59" s="12"/>
      <c r="F59" s="12"/>
      <c r="G59" s="12"/>
      <c r="H59" s="6"/>
      <c r="I59" s="179"/>
      <c r="J59" s="464"/>
      <c r="K59" s="179"/>
      <c r="L59" s="179"/>
      <c r="M59" s="179"/>
      <c r="N59" s="464"/>
      <c r="O59" s="179"/>
      <c r="P59" s="48"/>
      <c r="Q59" s="6"/>
      <c r="R59" s="6"/>
    </row>
    <row r="60" spans="1:18">
      <c r="A60" s="6"/>
      <c r="B60" s="713">
        <v>60</v>
      </c>
      <c r="C60" s="11"/>
      <c r="D60" s="96">
        <v>510.4</v>
      </c>
      <c r="E60" s="12"/>
      <c r="F60" s="12"/>
      <c r="G60" s="12"/>
      <c r="H60" s="6"/>
      <c r="I60" s="179"/>
      <c r="J60" s="464"/>
      <c r="K60" s="179"/>
      <c r="L60" s="179"/>
      <c r="M60" s="179"/>
      <c r="N60" s="464"/>
      <c r="O60" s="179"/>
      <c r="P60" s="48"/>
      <c r="Q60" s="6"/>
      <c r="R60" s="6"/>
    </row>
    <row r="61" spans="1:18">
      <c r="A61" s="6"/>
      <c r="B61" s="713">
        <v>61</v>
      </c>
      <c r="C61" s="11"/>
      <c r="D61" s="96">
        <v>510.5</v>
      </c>
      <c r="E61" s="12"/>
      <c r="F61" s="12"/>
      <c r="G61" s="12"/>
      <c r="H61" s="6"/>
      <c r="I61" s="179"/>
      <c r="J61" s="464"/>
      <c r="K61" s="179"/>
      <c r="L61" s="179"/>
      <c r="M61" s="179"/>
      <c r="N61" s="464"/>
      <c r="O61" s="179"/>
      <c r="P61" s="48"/>
      <c r="Q61" s="6"/>
      <c r="R61" s="6"/>
    </row>
    <row r="62" spans="1:18">
      <c r="A62" s="6"/>
      <c r="B62" s="713">
        <v>62</v>
      </c>
      <c r="C62" s="11"/>
      <c r="D62" s="96">
        <v>510.9</v>
      </c>
      <c r="E62" s="12" t="s">
        <v>114</v>
      </c>
      <c r="F62" s="12"/>
      <c r="G62" s="12"/>
      <c r="H62" s="6"/>
      <c r="I62" s="179"/>
      <c r="J62" s="464"/>
      <c r="K62" s="179"/>
      <c r="L62" s="179"/>
      <c r="M62" s="179"/>
      <c r="N62" s="464"/>
      <c r="O62" s="179"/>
      <c r="P62" s="48"/>
      <c r="Q62" s="6"/>
      <c r="R62" s="6"/>
    </row>
    <row r="63" spans="1:18">
      <c r="A63" s="6"/>
      <c r="B63" s="713">
        <v>63</v>
      </c>
      <c r="C63" s="11"/>
      <c r="D63" s="96"/>
      <c r="E63" s="12"/>
      <c r="F63" s="12"/>
      <c r="G63" s="12"/>
      <c r="H63" s="6"/>
      <c r="I63" s="179"/>
      <c r="J63" s="464"/>
      <c r="K63" s="179"/>
      <c r="L63" s="179"/>
      <c r="M63" s="179"/>
      <c r="N63" s="464"/>
      <c r="O63" s="179"/>
      <c r="P63" s="48"/>
      <c r="Q63" s="6"/>
      <c r="R63" s="6"/>
    </row>
    <row r="64" spans="1:18">
      <c r="A64" s="6"/>
      <c r="B64" s="713">
        <v>64</v>
      </c>
      <c r="C64" s="11"/>
      <c r="D64" s="96"/>
      <c r="E64" s="12"/>
      <c r="F64" s="12"/>
      <c r="G64" s="12"/>
      <c r="H64" s="6"/>
      <c r="I64" s="179"/>
      <c r="J64" s="464"/>
      <c r="K64" s="179"/>
      <c r="L64" s="179"/>
      <c r="M64" s="179"/>
      <c r="N64" s="464"/>
      <c r="O64" s="179"/>
      <c r="P64" s="48"/>
      <c r="Q64" s="6"/>
      <c r="R64" s="6"/>
    </row>
    <row r="65" spans="1:18">
      <c r="A65" s="6"/>
      <c r="B65" s="713">
        <v>65</v>
      </c>
      <c r="C65" s="11"/>
      <c r="D65" s="96"/>
      <c r="E65" s="12"/>
      <c r="F65" s="12"/>
      <c r="G65" s="12"/>
      <c r="H65" s="6"/>
      <c r="I65" s="179"/>
      <c r="J65" s="464"/>
      <c r="K65" s="179"/>
      <c r="L65" s="179"/>
      <c r="M65" s="179"/>
      <c r="N65" s="464"/>
      <c r="O65" s="179"/>
      <c r="P65" s="48"/>
      <c r="Q65" s="6"/>
      <c r="R65" s="6"/>
    </row>
    <row r="66" spans="1:18">
      <c r="A66" s="6"/>
      <c r="B66" s="713">
        <v>66</v>
      </c>
      <c r="C66" s="146" t="s">
        <v>278</v>
      </c>
      <c r="D66" s="96"/>
      <c r="E66" s="12"/>
      <c r="F66" s="12"/>
      <c r="G66" s="12"/>
      <c r="H66" s="6"/>
      <c r="I66" s="164">
        <f>SUM(I57:I65)</f>
        <v>0</v>
      </c>
      <c r="J66" s="464"/>
      <c r="K66" s="164">
        <f>SUM(K57:K65)</f>
        <v>0</v>
      </c>
      <c r="L66" s="164">
        <f>SUM(L57:L65)</f>
        <v>0</v>
      </c>
      <c r="M66" s="164">
        <f>SUM(M57:M65)</f>
        <v>0</v>
      </c>
      <c r="N66" s="464"/>
      <c r="O66" s="164">
        <f>SUM(O57:O65)</f>
        <v>0</v>
      </c>
      <c r="P66" s="48"/>
      <c r="Q66" s="6"/>
      <c r="R66" s="6"/>
    </row>
    <row r="67" spans="1:18">
      <c r="A67" s="6"/>
      <c r="B67" s="713">
        <v>67</v>
      </c>
      <c r="C67" s="11">
        <v>525</v>
      </c>
      <c r="D67" s="154" t="s">
        <v>226</v>
      </c>
      <c r="E67" s="19"/>
      <c r="F67" s="19"/>
      <c r="G67" s="12"/>
      <c r="H67" s="6"/>
      <c r="I67" s="180"/>
      <c r="J67" s="464"/>
      <c r="K67" s="180"/>
      <c r="L67" s="178"/>
      <c r="M67" s="178"/>
      <c r="N67" s="464"/>
      <c r="O67" s="178"/>
      <c r="P67" s="48"/>
      <c r="Q67" s="6"/>
      <c r="R67" s="6"/>
    </row>
    <row r="68" spans="1:18">
      <c r="A68" s="6"/>
      <c r="B68" s="713">
        <v>68</v>
      </c>
      <c r="C68" s="11"/>
      <c r="D68" s="96">
        <v>525.1</v>
      </c>
      <c r="E68" s="12"/>
      <c r="F68" s="12"/>
      <c r="G68" s="12"/>
      <c r="H68" s="6"/>
      <c r="I68" s="179"/>
      <c r="J68" s="464"/>
      <c r="K68" s="179"/>
      <c r="L68" s="179"/>
      <c r="M68" s="179"/>
      <c r="N68" s="464"/>
      <c r="O68" s="179"/>
      <c r="P68" s="48"/>
      <c r="Q68" s="6"/>
      <c r="R68" s="6"/>
    </row>
    <row r="69" spans="1:18">
      <c r="A69" s="6"/>
      <c r="B69" s="713">
        <v>69</v>
      </c>
      <c r="C69" s="11"/>
      <c r="D69" s="96">
        <v>525.20000000000005</v>
      </c>
      <c r="E69" s="12"/>
      <c r="F69" s="12"/>
      <c r="G69" s="12"/>
      <c r="H69" s="6"/>
      <c r="I69" s="179"/>
      <c r="J69" s="464"/>
      <c r="K69" s="179"/>
      <c r="L69" s="179"/>
      <c r="M69" s="179"/>
      <c r="N69" s="464"/>
      <c r="O69" s="179"/>
      <c r="P69" s="48"/>
      <c r="Q69" s="6"/>
      <c r="R69" s="6"/>
    </row>
    <row r="70" spans="1:18">
      <c r="A70" s="6"/>
      <c r="B70" s="713">
        <v>70</v>
      </c>
      <c r="C70" s="11"/>
      <c r="D70" s="96">
        <v>525.29999999999995</v>
      </c>
      <c r="E70" s="12"/>
      <c r="F70" s="13"/>
      <c r="G70" s="13"/>
      <c r="H70" s="6"/>
      <c r="I70" s="179"/>
      <c r="J70" s="464"/>
      <c r="K70" s="179"/>
      <c r="L70" s="179"/>
      <c r="M70" s="179"/>
      <c r="N70" s="464"/>
      <c r="O70" s="179"/>
      <c r="P70" s="48"/>
      <c r="Q70" s="6"/>
      <c r="R70" s="6"/>
    </row>
    <row r="71" spans="1:18">
      <c r="A71" s="6"/>
      <c r="B71" s="713">
        <v>71</v>
      </c>
      <c r="C71" s="11"/>
      <c r="D71" s="96">
        <v>525.4</v>
      </c>
      <c r="E71" s="12"/>
      <c r="F71" s="13"/>
      <c r="G71" s="13"/>
      <c r="H71" s="6"/>
      <c r="I71" s="179"/>
      <c r="J71" s="464"/>
      <c r="K71" s="179"/>
      <c r="L71" s="179"/>
      <c r="M71" s="179"/>
      <c r="N71" s="464"/>
      <c r="O71" s="179"/>
      <c r="P71" s="48"/>
      <c r="Q71" s="6"/>
      <c r="R71" s="6"/>
    </row>
    <row r="72" spans="1:18">
      <c r="A72" s="6"/>
      <c r="B72" s="713">
        <v>72</v>
      </c>
      <c r="C72" s="11"/>
      <c r="D72" s="96">
        <v>525.5</v>
      </c>
      <c r="E72" s="12"/>
      <c r="F72" s="13"/>
      <c r="G72" s="13"/>
      <c r="H72" s="6"/>
      <c r="I72" s="179"/>
      <c r="J72" s="464"/>
      <c r="K72" s="179"/>
      <c r="L72" s="179"/>
      <c r="M72" s="179"/>
      <c r="N72" s="464"/>
      <c r="O72" s="179"/>
      <c r="P72" s="48"/>
      <c r="Q72" s="6"/>
      <c r="R72" s="6"/>
    </row>
    <row r="73" spans="1:18">
      <c r="A73" s="6"/>
      <c r="B73" s="713">
        <v>73</v>
      </c>
      <c r="C73" s="11"/>
      <c r="D73" s="96">
        <v>525.9</v>
      </c>
      <c r="E73" s="12" t="s">
        <v>114</v>
      </c>
      <c r="F73" s="13"/>
      <c r="G73" s="13"/>
      <c r="H73" s="6"/>
      <c r="I73" s="179"/>
      <c r="J73" s="464"/>
      <c r="K73" s="179"/>
      <c r="L73" s="179"/>
      <c r="M73" s="179"/>
      <c r="N73" s="464"/>
      <c r="O73" s="179"/>
      <c r="P73" s="48"/>
      <c r="Q73" s="6"/>
      <c r="R73" s="6"/>
    </row>
    <row r="74" spans="1:18">
      <c r="A74" s="6"/>
      <c r="B74" s="713">
        <v>74</v>
      </c>
      <c r="C74" s="11"/>
      <c r="D74" s="96"/>
      <c r="E74" s="12"/>
      <c r="F74" s="13"/>
      <c r="G74" s="13"/>
      <c r="H74" s="6"/>
      <c r="I74" s="179"/>
      <c r="J74" s="464"/>
      <c r="K74" s="179"/>
      <c r="L74" s="179"/>
      <c r="M74" s="179"/>
      <c r="N74" s="464"/>
      <c r="O74" s="179"/>
      <c r="P74" s="48"/>
      <c r="Q74" s="6"/>
      <c r="R74" s="6"/>
    </row>
    <row r="75" spans="1:18">
      <c r="A75" s="6"/>
      <c r="B75" s="713">
        <v>75</v>
      </c>
      <c r="C75" s="11"/>
      <c r="D75" s="96"/>
      <c r="E75" s="12"/>
      <c r="F75" s="13"/>
      <c r="G75" s="13"/>
      <c r="H75" s="6"/>
      <c r="I75" s="179"/>
      <c r="J75" s="464"/>
      <c r="K75" s="179"/>
      <c r="L75" s="179"/>
      <c r="M75" s="179"/>
      <c r="N75" s="464"/>
      <c r="O75" s="179"/>
      <c r="P75" s="48"/>
      <c r="Q75" s="6"/>
      <c r="R75" s="6"/>
    </row>
    <row r="76" spans="1:18">
      <c r="A76" s="6"/>
      <c r="B76" s="713">
        <v>76</v>
      </c>
      <c r="C76" s="11"/>
      <c r="D76" s="96"/>
      <c r="E76" s="12"/>
      <c r="F76" s="13"/>
      <c r="G76" s="13"/>
      <c r="H76" s="6"/>
      <c r="I76" s="179"/>
      <c r="J76" s="464"/>
      <c r="K76" s="179"/>
      <c r="L76" s="179"/>
      <c r="M76" s="179"/>
      <c r="N76" s="464"/>
      <c r="O76" s="179"/>
      <c r="P76" s="48"/>
      <c r="Q76" s="6"/>
      <c r="R76" s="6"/>
    </row>
    <row r="77" spans="1:18">
      <c r="A77" s="6"/>
      <c r="B77" s="713">
        <v>77</v>
      </c>
      <c r="C77" s="146" t="s">
        <v>279</v>
      </c>
      <c r="D77" s="96"/>
      <c r="E77" s="12"/>
      <c r="G77" s="13"/>
      <c r="H77" s="6"/>
      <c r="I77" s="164">
        <f>SUM(I68:I76)</f>
        <v>0</v>
      </c>
      <c r="J77" s="464"/>
      <c r="K77" s="164">
        <f>SUM(K68:K76)</f>
        <v>0</v>
      </c>
      <c r="L77" s="164">
        <f>SUM(L68:L76)</f>
        <v>0</v>
      </c>
      <c r="M77" s="164">
        <f>SUM(M68:M76)</f>
        <v>0</v>
      </c>
      <c r="N77" s="464"/>
      <c r="O77" s="164">
        <f>SUM(O68:O76)</f>
        <v>0</v>
      </c>
      <c r="P77" s="48"/>
      <c r="Q77" s="6"/>
      <c r="R77" s="6"/>
    </row>
    <row r="78" spans="1:18">
      <c r="A78" s="6"/>
      <c r="B78" s="713">
        <v>78</v>
      </c>
      <c r="C78" s="11">
        <v>530</v>
      </c>
      <c r="D78" s="154" t="s">
        <v>163</v>
      </c>
      <c r="E78" s="12"/>
      <c r="F78" s="13"/>
      <c r="G78" s="13"/>
      <c r="H78" s="6"/>
      <c r="I78" s="180"/>
      <c r="J78" s="464"/>
      <c r="K78" s="178"/>
      <c r="L78" s="178"/>
      <c r="M78" s="178"/>
      <c r="N78" s="464"/>
      <c r="O78" s="178"/>
      <c r="P78" s="48"/>
      <c r="Q78" s="6"/>
      <c r="R78" s="6"/>
    </row>
    <row r="79" spans="1:18">
      <c r="A79" s="6"/>
      <c r="B79" s="713">
        <v>79</v>
      </c>
      <c r="C79" s="11"/>
      <c r="D79" s="96">
        <v>530.1</v>
      </c>
      <c r="E79" s="12"/>
      <c r="F79" s="13"/>
      <c r="G79" s="13"/>
      <c r="H79" s="6"/>
      <c r="I79" s="179"/>
      <c r="J79" s="464"/>
      <c r="K79" s="179"/>
      <c r="L79" s="179"/>
      <c r="M79" s="179"/>
      <c r="N79" s="464"/>
      <c r="O79" s="179"/>
      <c r="P79" s="48"/>
      <c r="Q79" s="6"/>
      <c r="R79" s="6"/>
    </row>
    <row r="80" spans="1:18">
      <c r="A80" s="6"/>
      <c r="B80" s="713">
        <v>80</v>
      </c>
      <c r="C80" s="11"/>
      <c r="D80" s="96">
        <v>530.20000000000005</v>
      </c>
      <c r="E80" s="12"/>
      <c r="F80" s="13"/>
      <c r="G80" s="13"/>
      <c r="H80" s="6"/>
      <c r="I80" s="179"/>
      <c r="J80" s="464"/>
      <c r="K80" s="179"/>
      <c r="L80" s="179"/>
      <c r="M80" s="179"/>
      <c r="N80" s="464"/>
      <c r="O80" s="179"/>
      <c r="P80" s="48"/>
      <c r="Q80" s="6"/>
      <c r="R80" s="6"/>
    </row>
    <row r="81" spans="1:18">
      <c r="A81" s="6"/>
      <c r="B81" s="713">
        <v>81</v>
      </c>
      <c r="C81" s="11"/>
      <c r="D81" s="96">
        <v>530.29999999999995</v>
      </c>
      <c r="E81" s="12"/>
      <c r="F81" s="13"/>
      <c r="G81" s="13"/>
      <c r="H81" s="6"/>
      <c r="I81" s="179"/>
      <c r="J81" s="464"/>
      <c r="K81" s="179"/>
      <c r="L81" s="179"/>
      <c r="M81" s="179"/>
      <c r="N81" s="464"/>
      <c r="O81" s="179"/>
      <c r="P81" s="48"/>
      <c r="Q81" s="6"/>
      <c r="R81" s="6"/>
    </row>
    <row r="82" spans="1:18">
      <c r="A82" s="6"/>
      <c r="B82" s="713">
        <v>82</v>
      </c>
      <c r="C82" s="11"/>
      <c r="D82" s="96">
        <v>530.4</v>
      </c>
      <c r="E82" s="12"/>
      <c r="F82" s="13"/>
      <c r="G82" s="13"/>
      <c r="H82" s="6"/>
      <c r="I82" s="179"/>
      <c r="J82" s="464"/>
      <c r="K82" s="179"/>
      <c r="L82" s="179"/>
      <c r="M82" s="179"/>
      <c r="N82" s="464"/>
      <c r="O82" s="179"/>
      <c r="P82" s="48"/>
      <c r="Q82" s="6"/>
      <c r="R82" s="6"/>
    </row>
    <row r="83" spans="1:18">
      <c r="A83" s="6"/>
      <c r="B83" s="713">
        <v>83</v>
      </c>
      <c r="C83" s="11"/>
      <c r="D83" s="96">
        <v>530.5</v>
      </c>
      <c r="E83" s="12"/>
      <c r="F83" s="13"/>
      <c r="G83" s="13"/>
      <c r="H83" s="6"/>
      <c r="I83" s="179"/>
      <c r="J83" s="464"/>
      <c r="K83" s="179"/>
      <c r="L83" s="179"/>
      <c r="M83" s="179"/>
      <c r="N83" s="464"/>
      <c r="O83" s="179"/>
      <c r="P83" s="48"/>
      <c r="Q83" s="6"/>
      <c r="R83" s="6"/>
    </row>
    <row r="84" spans="1:18">
      <c r="A84" s="6"/>
      <c r="B84" s="713">
        <v>84</v>
      </c>
      <c r="C84" s="11"/>
      <c r="D84" s="96">
        <v>530.9</v>
      </c>
      <c r="E84" s="12" t="s">
        <v>114</v>
      </c>
      <c r="F84" s="13"/>
      <c r="G84" s="13"/>
      <c r="H84" s="6"/>
      <c r="I84" s="179"/>
      <c r="J84" s="464"/>
      <c r="K84" s="179"/>
      <c r="L84" s="179"/>
      <c r="M84" s="179"/>
      <c r="N84" s="464"/>
      <c r="O84" s="179"/>
      <c r="P84" s="48"/>
      <c r="Q84" s="6"/>
      <c r="R84" s="6"/>
    </row>
    <row r="85" spans="1:18">
      <c r="A85" s="6"/>
      <c r="B85" s="713">
        <v>85</v>
      </c>
      <c r="C85" s="11"/>
      <c r="D85" s="96"/>
      <c r="E85" s="12"/>
      <c r="F85" s="13"/>
      <c r="G85" s="13"/>
      <c r="H85" s="6"/>
      <c r="I85" s="179"/>
      <c r="J85" s="464"/>
      <c r="K85" s="179"/>
      <c r="L85" s="179"/>
      <c r="M85" s="179"/>
      <c r="N85" s="464"/>
      <c r="O85" s="179"/>
      <c r="P85" s="48"/>
      <c r="Q85" s="6"/>
      <c r="R85" s="6"/>
    </row>
    <row r="86" spans="1:18">
      <c r="A86" s="6"/>
      <c r="B86" s="713">
        <v>86</v>
      </c>
      <c r="C86" s="146" t="s">
        <v>280</v>
      </c>
      <c r="D86" s="96"/>
      <c r="E86" s="12"/>
      <c r="F86" s="13"/>
      <c r="G86" s="13"/>
      <c r="H86" s="6"/>
      <c r="I86" s="164">
        <f>SUM(I79:I85)</f>
        <v>0</v>
      </c>
      <c r="J86" s="464"/>
      <c r="K86" s="164">
        <f>SUM(K79:K85)</f>
        <v>0</v>
      </c>
      <c r="L86" s="164">
        <f>SUM(L79:L85)</f>
        <v>0</v>
      </c>
      <c r="M86" s="164">
        <f>SUM(M79:M85)</f>
        <v>0</v>
      </c>
      <c r="N86" s="464"/>
      <c r="O86" s="164">
        <f>SUM(O79:O85)</f>
        <v>0</v>
      </c>
      <c r="P86" s="48"/>
      <c r="Q86" s="6"/>
      <c r="R86" s="6"/>
    </row>
    <row r="87" spans="1:18">
      <c r="A87" s="6"/>
      <c r="B87" s="713">
        <v>87</v>
      </c>
      <c r="C87" s="11">
        <v>535</v>
      </c>
      <c r="D87" s="153" t="s">
        <v>106</v>
      </c>
      <c r="E87" s="12"/>
      <c r="F87" s="13"/>
      <c r="G87" s="13"/>
      <c r="H87" s="6"/>
      <c r="I87" s="181"/>
      <c r="J87" s="464"/>
      <c r="K87" s="181"/>
      <c r="L87" s="181"/>
      <c r="M87" s="181"/>
      <c r="N87" s="464"/>
      <c r="O87" s="181"/>
      <c r="P87" s="48"/>
      <c r="Q87" s="6"/>
      <c r="R87" s="6"/>
    </row>
    <row r="88" spans="1:18">
      <c r="A88" s="6"/>
      <c r="B88" s="713">
        <v>88</v>
      </c>
      <c r="C88" s="11"/>
      <c r="D88" s="152">
        <v>535.1</v>
      </c>
      <c r="E88" s="12"/>
      <c r="F88" s="13"/>
      <c r="G88" s="13"/>
      <c r="H88" s="6"/>
      <c r="I88" s="179"/>
      <c r="J88" s="464"/>
      <c r="K88" s="179"/>
      <c r="L88" s="179"/>
      <c r="M88" s="179"/>
      <c r="N88" s="464"/>
      <c r="O88" s="179"/>
      <c r="P88" s="48"/>
      <c r="Q88" s="6"/>
      <c r="R88" s="6"/>
    </row>
    <row r="89" spans="1:18">
      <c r="A89" s="6"/>
      <c r="B89" s="713">
        <v>89</v>
      </c>
      <c r="C89" s="11"/>
      <c r="D89" s="152">
        <v>535.20000000000005</v>
      </c>
      <c r="E89" s="12"/>
      <c r="F89" s="13"/>
      <c r="G89" s="13"/>
      <c r="H89" s="6"/>
      <c r="I89" s="179"/>
      <c r="J89" s="464"/>
      <c r="K89" s="179"/>
      <c r="L89" s="179"/>
      <c r="M89" s="179"/>
      <c r="N89" s="464"/>
      <c r="O89" s="179"/>
      <c r="P89" s="48"/>
      <c r="Q89" s="6"/>
      <c r="R89" s="6"/>
    </row>
    <row r="90" spans="1:18">
      <c r="A90" s="6"/>
      <c r="B90" s="713">
        <v>90</v>
      </c>
      <c r="C90" s="11"/>
      <c r="D90" s="152">
        <v>535.29999999999995</v>
      </c>
      <c r="E90" s="12"/>
      <c r="F90" s="13"/>
      <c r="G90" s="13"/>
      <c r="H90" s="6"/>
      <c r="I90" s="179"/>
      <c r="J90" s="464"/>
      <c r="K90" s="179"/>
      <c r="L90" s="179"/>
      <c r="M90" s="179"/>
      <c r="N90" s="464"/>
      <c r="O90" s="179"/>
      <c r="P90" s="48"/>
      <c r="Q90" s="6"/>
      <c r="R90" s="6"/>
    </row>
    <row r="91" spans="1:18">
      <c r="A91" s="6"/>
      <c r="B91" s="713">
        <v>91</v>
      </c>
      <c r="C91" s="11"/>
      <c r="D91" s="152">
        <v>535.4</v>
      </c>
      <c r="E91" s="12"/>
      <c r="F91" s="13"/>
      <c r="G91" s="13"/>
      <c r="H91" s="6"/>
      <c r="I91" s="179"/>
      <c r="J91" s="464"/>
      <c r="K91" s="179"/>
      <c r="L91" s="179"/>
      <c r="M91" s="179"/>
      <c r="N91" s="464"/>
      <c r="O91" s="179"/>
      <c r="P91" s="48"/>
      <c r="Q91" s="6"/>
      <c r="R91" s="6"/>
    </row>
    <row r="92" spans="1:18">
      <c r="A92" s="6"/>
      <c r="B92" s="713">
        <v>92</v>
      </c>
      <c r="C92" s="11"/>
      <c r="D92" s="152">
        <v>535.5</v>
      </c>
      <c r="E92" s="12"/>
      <c r="F92" s="13"/>
      <c r="G92" s="13"/>
      <c r="H92" s="6"/>
      <c r="I92" s="179"/>
      <c r="J92" s="464"/>
      <c r="K92" s="179"/>
      <c r="L92" s="179"/>
      <c r="M92" s="179"/>
      <c r="N92" s="464"/>
      <c r="O92" s="179"/>
      <c r="P92" s="48"/>
      <c r="Q92" s="6"/>
      <c r="R92" s="6"/>
    </row>
    <row r="93" spans="1:18">
      <c r="A93" s="6"/>
      <c r="B93" s="713">
        <v>93</v>
      </c>
      <c r="C93" s="11"/>
      <c r="D93" s="96">
        <v>535.9</v>
      </c>
      <c r="E93" s="12" t="s">
        <v>114</v>
      </c>
      <c r="F93" s="13"/>
      <c r="G93" s="13"/>
      <c r="H93" s="6"/>
      <c r="I93" s="179"/>
      <c r="J93" s="464"/>
      <c r="K93" s="179"/>
      <c r="L93" s="179"/>
      <c r="M93" s="179"/>
      <c r="N93" s="464"/>
      <c r="O93" s="179"/>
      <c r="P93" s="48"/>
      <c r="Q93" s="6"/>
      <c r="R93" s="6"/>
    </row>
    <row r="94" spans="1:18">
      <c r="A94" s="6"/>
      <c r="B94" s="713">
        <v>94</v>
      </c>
      <c r="C94" s="11"/>
      <c r="D94" s="96"/>
      <c r="E94" s="12"/>
      <c r="F94" s="13"/>
      <c r="G94" s="13"/>
      <c r="H94" s="6"/>
      <c r="I94" s="179"/>
      <c r="J94" s="464"/>
      <c r="K94" s="179"/>
      <c r="L94" s="179"/>
      <c r="M94" s="179"/>
      <c r="N94" s="464"/>
      <c r="O94" s="179"/>
      <c r="P94" s="48"/>
      <c r="Q94" s="6"/>
      <c r="R94" s="6"/>
    </row>
    <row r="95" spans="1:18">
      <c r="A95" s="6"/>
      <c r="B95" s="713">
        <v>95</v>
      </c>
      <c r="C95" s="146" t="s">
        <v>281</v>
      </c>
      <c r="D95" s="96"/>
      <c r="E95" s="12"/>
      <c r="F95" s="13"/>
      <c r="G95" s="13"/>
      <c r="H95" s="6"/>
      <c r="I95" s="164">
        <f>SUM(I88:I94)</f>
        <v>0</v>
      </c>
      <c r="J95" s="464"/>
      <c r="K95" s="164">
        <f>SUM(K88:K94)</f>
        <v>0</v>
      </c>
      <c r="L95" s="164">
        <f>SUM(L88:L94)</f>
        <v>0</v>
      </c>
      <c r="M95" s="164">
        <f>SUM(M88:M94)</f>
        <v>0</v>
      </c>
      <c r="N95" s="464"/>
      <c r="O95" s="164">
        <f>SUM(O88:O94)</f>
        <v>0</v>
      </c>
      <c r="P95" s="48"/>
      <c r="Q95" s="6"/>
      <c r="R95" s="6"/>
    </row>
    <row r="96" spans="1:18">
      <c r="A96" s="6"/>
      <c r="B96" s="713">
        <v>96</v>
      </c>
      <c r="C96" s="11">
        <v>545</v>
      </c>
      <c r="D96" s="154" t="s">
        <v>227</v>
      </c>
      <c r="E96" s="12"/>
      <c r="F96" s="13"/>
      <c r="G96" s="13"/>
      <c r="H96" s="6"/>
      <c r="I96" s="166"/>
      <c r="J96" s="464"/>
      <c r="K96" s="169"/>
      <c r="L96" s="169"/>
      <c r="M96" s="169"/>
      <c r="N96" s="464"/>
      <c r="O96" s="169"/>
      <c r="P96" s="48"/>
      <c r="Q96" s="6"/>
      <c r="R96" s="6"/>
    </row>
    <row r="97" spans="1:18">
      <c r="A97" s="6"/>
      <c r="B97" s="713">
        <v>97</v>
      </c>
      <c r="C97" s="11"/>
      <c r="D97" s="96">
        <v>545.1</v>
      </c>
      <c r="E97" s="12" t="s">
        <v>165</v>
      </c>
      <c r="F97" s="13"/>
      <c r="G97" s="13"/>
      <c r="H97" s="6"/>
      <c r="I97" s="170"/>
      <c r="J97" s="464"/>
      <c r="K97" s="169"/>
      <c r="L97" s="169"/>
      <c r="M97" s="169"/>
      <c r="N97" s="464"/>
      <c r="O97" s="169"/>
      <c r="P97" s="48"/>
      <c r="Q97" s="6"/>
      <c r="R97" s="6"/>
    </row>
    <row r="98" spans="1:18">
      <c r="A98" s="6"/>
      <c r="B98" s="713">
        <v>98</v>
      </c>
      <c r="C98" s="11"/>
      <c r="D98" s="96"/>
      <c r="E98" s="27">
        <v>545.11</v>
      </c>
      <c r="F98" s="13"/>
      <c r="G98" s="13"/>
      <c r="H98" s="6"/>
      <c r="I98" s="179"/>
      <c r="J98" s="464"/>
      <c r="K98" s="179"/>
      <c r="L98" s="179"/>
      <c r="M98" s="179"/>
      <c r="N98" s="464"/>
      <c r="O98" s="179"/>
      <c r="P98" s="48"/>
      <c r="Q98" s="6"/>
      <c r="R98" s="6"/>
    </row>
    <row r="99" spans="1:18">
      <c r="A99" s="6"/>
      <c r="B99" s="713">
        <v>99</v>
      </c>
      <c r="C99" s="11"/>
      <c r="D99" s="96"/>
      <c r="E99" s="27">
        <v>545.12</v>
      </c>
      <c r="F99" s="13"/>
      <c r="G99" s="13"/>
      <c r="H99" s="6"/>
      <c r="I99" s="179"/>
      <c r="J99" s="464"/>
      <c r="K99" s="179"/>
      <c r="L99" s="179"/>
      <c r="M99" s="179"/>
      <c r="N99" s="464"/>
      <c r="O99" s="179"/>
      <c r="P99" s="48"/>
      <c r="Q99" s="6"/>
      <c r="R99" s="6"/>
    </row>
    <row r="100" spans="1:18">
      <c r="A100" s="6"/>
      <c r="B100" s="713">
        <v>100</v>
      </c>
      <c r="C100" s="11"/>
      <c r="D100" s="96"/>
      <c r="E100" s="27">
        <v>545.13</v>
      </c>
      <c r="F100" s="13"/>
      <c r="G100" s="13"/>
      <c r="H100" s="6"/>
      <c r="I100" s="179"/>
      <c r="J100" s="464"/>
      <c r="K100" s="179"/>
      <c r="L100" s="179"/>
      <c r="M100" s="179"/>
      <c r="N100" s="464"/>
      <c r="O100" s="179"/>
      <c r="P100" s="48"/>
      <c r="Q100" s="6"/>
      <c r="R100" s="6"/>
    </row>
    <row r="101" spans="1:18">
      <c r="A101" s="6"/>
      <c r="B101" s="713">
        <v>101</v>
      </c>
      <c r="C101" s="11"/>
      <c r="D101" s="96"/>
      <c r="E101" s="27">
        <v>545.14</v>
      </c>
      <c r="F101" s="13"/>
      <c r="G101" s="13"/>
      <c r="H101" s="6"/>
      <c r="I101" s="179"/>
      <c r="J101" s="464"/>
      <c r="K101" s="179"/>
      <c r="L101" s="179"/>
      <c r="M101" s="179"/>
      <c r="N101" s="464"/>
      <c r="O101" s="179"/>
      <c r="P101" s="48"/>
      <c r="Q101" s="6"/>
      <c r="R101" s="6"/>
    </row>
    <row r="102" spans="1:18">
      <c r="A102" s="6"/>
      <c r="B102" s="713">
        <v>102</v>
      </c>
      <c r="C102" s="11"/>
      <c r="D102" s="96"/>
      <c r="E102" s="27">
        <v>545.15</v>
      </c>
      <c r="F102" s="13"/>
      <c r="G102" s="13"/>
      <c r="H102" s="6"/>
      <c r="I102" s="179"/>
      <c r="J102" s="464"/>
      <c r="K102" s="179"/>
      <c r="L102" s="179"/>
      <c r="M102" s="179"/>
      <c r="N102" s="464"/>
      <c r="O102" s="179"/>
      <c r="P102" s="48"/>
      <c r="Q102" s="6"/>
      <c r="R102" s="6"/>
    </row>
    <row r="103" spans="1:18">
      <c r="A103" s="6"/>
      <c r="B103" s="713">
        <v>103</v>
      </c>
      <c r="C103" s="11"/>
      <c r="D103" s="96"/>
      <c r="E103" s="27">
        <v>545.19000000000005</v>
      </c>
      <c r="F103" s="13" t="s">
        <v>114</v>
      </c>
      <c r="G103" s="13"/>
      <c r="H103" s="6"/>
      <c r="I103" s="179"/>
      <c r="J103" s="464"/>
      <c r="K103" s="179"/>
      <c r="L103" s="179"/>
      <c r="M103" s="179"/>
      <c r="N103" s="464"/>
      <c r="O103" s="179"/>
      <c r="P103" s="48"/>
      <c r="Q103" s="6"/>
      <c r="R103" s="6"/>
    </row>
    <row r="104" spans="1:18">
      <c r="A104" s="6"/>
      <c r="B104" s="713">
        <v>104</v>
      </c>
      <c r="C104" s="11"/>
      <c r="D104" s="96">
        <v>545.20000000000005</v>
      </c>
      <c r="E104" s="12"/>
      <c r="F104" s="13"/>
      <c r="G104" s="13"/>
      <c r="H104" s="6"/>
      <c r="I104" s="179"/>
      <c r="J104" s="464"/>
      <c r="K104" s="179"/>
      <c r="L104" s="179"/>
      <c r="M104" s="179"/>
      <c r="N104" s="464"/>
      <c r="O104" s="179"/>
      <c r="P104" s="48"/>
      <c r="Q104" s="6"/>
      <c r="R104" s="6"/>
    </row>
    <row r="105" spans="1:18">
      <c r="A105" s="6"/>
      <c r="B105" s="713">
        <v>105</v>
      </c>
      <c r="C105" s="11"/>
      <c r="D105" s="96">
        <v>545.29999999999995</v>
      </c>
      <c r="E105" s="12" t="s">
        <v>64</v>
      </c>
      <c r="F105" s="13"/>
      <c r="G105" s="13"/>
      <c r="H105" s="6"/>
      <c r="I105" s="179"/>
      <c r="J105" s="464"/>
      <c r="K105" s="179"/>
      <c r="L105" s="179"/>
      <c r="M105" s="179"/>
      <c r="N105" s="464"/>
      <c r="O105" s="179"/>
      <c r="P105" s="48"/>
      <c r="Q105" s="6"/>
      <c r="R105" s="6"/>
    </row>
    <row r="106" spans="1:18">
      <c r="A106" s="6"/>
      <c r="B106" s="713">
        <v>106</v>
      </c>
      <c r="C106" s="11"/>
      <c r="D106" s="96">
        <v>545.4</v>
      </c>
      <c r="E106" s="12"/>
      <c r="F106" s="13"/>
      <c r="G106" s="13"/>
      <c r="H106" s="6"/>
      <c r="I106" s="179"/>
      <c r="J106" s="464"/>
      <c r="K106" s="179"/>
      <c r="L106" s="179"/>
      <c r="M106" s="179"/>
      <c r="N106" s="464"/>
      <c r="O106" s="179"/>
      <c r="P106" s="48"/>
      <c r="Q106" s="6"/>
      <c r="R106" s="6"/>
    </row>
    <row r="107" spans="1:18">
      <c r="A107" s="6"/>
      <c r="B107" s="713">
        <v>107</v>
      </c>
      <c r="C107" s="11"/>
      <c r="D107" s="96">
        <v>545.5</v>
      </c>
      <c r="E107" s="12"/>
      <c r="F107" s="13"/>
      <c r="G107" s="13"/>
      <c r="H107" s="6"/>
      <c r="I107" s="179"/>
      <c r="J107" s="464"/>
      <c r="K107" s="179"/>
      <c r="L107" s="179"/>
      <c r="M107" s="179"/>
      <c r="N107" s="464"/>
      <c r="O107" s="179"/>
      <c r="P107" s="48"/>
      <c r="Q107" s="6"/>
      <c r="R107" s="6"/>
    </row>
    <row r="108" spans="1:18">
      <c r="A108" s="6"/>
      <c r="B108" s="713">
        <v>108</v>
      </c>
      <c r="C108" s="11"/>
      <c r="D108" s="96">
        <v>545.9</v>
      </c>
      <c r="E108" s="12" t="s">
        <v>114</v>
      </c>
      <c r="F108" s="13"/>
      <c r="G108" s="13"/>
      <c r="H108" s="6"/>
      <c r="I108" s="179"/>
      <c r="J108" s="464"/>
      <c r="K108" s="179"/>
      <c r="L108" s="179"/>
      <c r="M108" s="179"/>
      <c r="N108" s="464"/>
      <c r="O108" s="179"/>
      <c r="P108" s="48"/>
      <c r="Q108" s="6"/>
      <c r="R108" s="6"/>
    </row>
    <row r="109" spans="1:18">
      <c r="A109" s="6"/>
      <c r="B109" s="713">
        <v>109</v>
      </c>
      <c r="C109" s="146" t="s">
        <v>282</v>
      </c>
      <c r="D109" s="96"/>
      <c r="E109" s="12"/>
      <c r="F109" s="13"/>
      <c r="G109" s="13"/>
      <c r="H109" s="6"/>
      <c r="I109" s="164">
        <f>SUM(I98:I108)</f>
        <v>0</v>
      </c>
      <c r="J109" s="464"/>
      <c r="K109" s="164">
        <f>SUM(K98:K108)</f>
        <v>0</v>
      </c>
      <c r="L109" s="164">
        <f>SUM(L98:L108)</f>
        <v>0</v>
      </c>
      <c r="M109" s="164">
        <f>SUM(M98:M108)</f>
        <v>0</v>
      </c>
      <c r="N109" s="464"/>
      <c r="O109" s="164">
        <f>SUM(O98:O108)</f>
        <v>0</v>
      </c>
      <c r="P109" s="48"/>
      <c r="Q109" s="6"/>
      <c r="R109" s="6"/>
    </row>
    <row r="110" spans="1:18">
      <c r="A110" s="6"/>
      <c r="B110" s="713">
        <v>110</v>
      </c>
      <c r="C110" s="11">
        <v>550</v>
      </c>
      <c r="D110" s="153" t="s">
        <v>166</v>
      </c>
      <c r="E110" s="12"/>
      <c r="F110" s="13"/>
      <c r="G110" s="13"/>
      <c r="H110" s="6"/>
      <c r="I110" s="166"/>
      <c r="J110" s="464"/>
      <c r="K110" s="169"/>
      <c r="L110" s="169"/>
      <c r="M110" s="169"/>
      <c r="N110" s="464"/>
      <c r="O110" s="169"/>
      <c r="P110" s="48"/>
      <c r="Q110" s="6"/>
      <c r="R110" s="6"/>
    </row>
    <row r="111" spans="1:18">
      <c r="A111" s="6"/>
      <c r="B111" s="713">
        <v>111</v>
      </c>
      <c r="C111" s="11"/>
      <c r="D111" s="96">
        <v>550.1</v>
      </c>
      <c r="E111" s="12" t="s">
        <v>238</v>
      </c>
      <c r="F111" s="13"/>
      <c r="G111" s="13"/>
      <c r="H111" s="6"/>
      <c r="I111" s="179"/>
      <c r="J111" s="464"/>
      <c r="K111" s="179"/>
      <c r="L111" s="179"/>
      <c r="M111" s="179"/>
      <c r="N111" s="464"/>
      <c r="O111" s="179"/>
      <c r="P111" s="48"/>
      <c r="Q111" s="6"/>
      <c r="R111" s="6"/>
    </row>
    <row r="112" spans="1:18">
      <c r="A112" s="6"/>
      <c r="B112" s="713">
        <v>112</v>
      </c>
      <c r="C112" s="11"/>
      <c r="D112" s="96">
        <v>550.20000000000005</v>
      </c>
      <c r="E112" s="12" t="s">
        <v>232</v>
      </c>
      <c r="F112" s="13"/>
      <c r="G112" s="13"/>
      <c r="H112" s="6"/>
      <c r="I112" s="179"/>
      <c r="J112" s="464"/>
      <c r="K112" s="179"/>
      <c r="L112" s="179"/>
      <c r="M112" s="179"/>
      <c r="N112" s="464"/>
      <c r="O112" s="179"/>
      <c r="P112" s="48"/>
      <c r="Q112" s="6"/>
      <c r="R112" s="6"/>
    </row>
    <row r="113" spans="1:18">
      <c r="A113" s="6"/>
      <c r="B113" s="713">
        <v>113</v>
      </c>
      <c r="C113" s="11"/>
      <c r="D113" s="96">
        <v>550.29999999999995</v>
      </c>
      <c r="E113" s="12" t="s">
        <v>233</v>
      </c>
      <c r="F113" s="13"/>
      <c r="G113" s="13"/>
      <c r="H113" s="6"/>
      <c r="I113" s="179"/>
      <c r="J113" s="464"/>
      <c r="K113" s="179"/>
      <c r="L113" s="179"/>
      <c r="M113" s="179"/>
      <c r="N113" s="464"/>
      <c r="O113" s="179"/>
      <c r="P113" s="48"/>
      <c r="Q113" s="6"/>
      <c r="R113" s="6"/>
    </row>
    <row r="114" spans="1:18">
      <c r="A114" s="6"/>
      <c r="B114" s="713">
        <v>114</v>
      </c>
      <c r="C114" s="11"/>
      <c r="D114" s="96">
        <v>550.4</v>
      </c>
      <c r="E114" s="12"/>
      <c r="F114" s="13"/>
      <c r="G114" s="13"/>
      <c r="H114" s="6"/>
      <c r="I114" s="179"/>
      <c r="J114" s="464"/>
      <c r="K114" s="179"/>
      <c r="L114" s="179"/>
      <c r="M114" s="179"/>
      <c r="N114" s="464"/>
      <c r="O114" s="179"/>
      <c r="P114" s="48"/>
      <c r="Q114" s="6"/>
      <c r="R114" s="6"/>
    </row>
    <row r="115" spans="1:18">
      <c r="A115" s="6"/>
      <c r="B115" s="713">
        <v>115</v>
      </c>
      <c r="C115" s="11"/>
      <c r="D115" s="96">
        <v>550.5</v>
      </c>
      <c r="E115" s="12" t="s">
        <v>67</v>
      </c>
      <c r="F115" s="13"/>
      <c r="G115" s="13"/>
      <c r="H115" s="6"/>
      <c r="I115" s="179"/>
      <c r="J115" s="464"/>
      <c r="K115" s="179"/>
      <c r="L115" s="179"/>
      <c r="M115" s="179"/>
      <c r="N115" s="464"/>
      <c r="O115" s="179"/>
      <c r="P115" s="48"/>
      <c r="Q115" s="6"/>
      <c r="R115" s="6"/>
    </row>
    <row r="116" spans="1:18">
      <c r="A116" s="6"/>
      <c r="B116" s="713">
        <v>116</v>
      </c>
      <c r="C116" s="11"/>
      <c r="D116" s="96">
        <v>550.6</v>
      </c>
      <c r="E116" s="12"/>
      <c r="F116" s="13"/>
      <c r="G116" s="20"/>
      <c r="H116" s="21"/>
      <c r="I116" s="179"/>
      <c r="J116" s="464"/>
      <c r="K116" s="179"/>
      <c r="L116" s="179"/>
      <c r="M116" s="179"/>
      <c r="N116" s="464"/>
      <c r="O116" s="179"/>
      <c r="P116" s="48"/>
      <c r="Q116" s="6"/>
      <c r="R116" s="6"/>
    </row>
    <row r="117" spans="1:18">
      <c r="A117" s="6"/>
      <c r="B117" s="713">
        <v>117</v>
      </c>
      <c r="C117" s="11"/>
      <c r="D117" s="96">
        <v>550.70000000000005</v>
      </c>
      <c r="E117" s="12"/>
      <c r="F117" s="13"/>
      <c r="G117" s="13"/>
      <c r="H117" s="6"/>
      <c r="I117" s="179"/>
      <c r="J117" s="464"/>
      <c r="K117" s="179"/>
      <c r="L117" s="179"/>
      <c r="M117" s="179"/>
      <c r="N117" s="464"/>
      <c r="O117" s="179"/>
      <c r="P117" s="48"/>
      <c r="Q117" s="6"/>
      <c r="R117" s="6"/>
    </row>
    <row r="118" spans="1:18">
      <c r="A118" s="6"/>
      <c r="B118" s="713">
        <v>118</v>
      </c>
      <c r="C118" s="11"/>
      <c r="D118" s="96">
        <v>550.79999999999995</v>
      </c>
      <c r="E118" s="12"/>
      <c r="F118" s="13"/>
      <c r="G118" s="13"/>
      <c r="H118" s="6"/>
      <c r="I118" s="179"/>
      <c r="J118" s="464"/>
      <c r="K118" s="179"/>
      <c r="L118" s="179"/>
      <c r="M118" s="179"/>
      <c r="N118" s="464"/>
      <c r="O118" s="179"/>
      <c r="P118" s="48"/>
      <c r="Q118" s="6"/>
      <c r="R118" s="6"/>
    </row>
    <row r="119" spans="1:18">
      <c r="A119" s="6"/>
      <c r="B119" s="713">
        <v>119</v>
      </c>
      <c r="C119" s="11"/>
      <c r="D119" s="96">
        <v>550.9</v>
      </c>
      <c r="E119" s="12" t="s">
        <v>161</v>
      </c>
      <c r="F119" s="13"/>
      <c r="G119" s="13"/>
      <c r="H119" s="6"/>
      <c r="I119" s="179"/>
      <c r="J119" s="464"/>
      <c r="K119" s="179"/>
      <c r="L119" s="179"/>
      <c r="M119" s="179"/>
      <c r="N119" s="464"/>
      <c r="O119" s="179"/>
      <c r="P119" s="48"/>
      <c r="Q119" s="6"/>
      <c r="R119" s="6"/>
    </row>
    <row r="120" spans="1:18">
      <c r="A120" s="6"/>
      <c r="B120" s="713">
        <v>120</v>
      </c>
      <c r="C120" s="11"/>
      <c r="D120" s="96"/>
      <c r="E120" s="12"/>
      <c r="F120" s="13"/>
      <c r="G120" s="13"/>
      <c r="H120" s="6"/>
      <c r="I120" s="179"/>
      <c r="J120" s="464"/>
      <c r="K120" s="179"/>
      <c r="L120" s="179"/>
      <c r="M120" s="179"/>
      <c r="N120" s="464"/>
      <c r="O120" s="179"/>
      <c r="P120" s="48"/>
      <c r="Q120" s="6"/>
      <c r="R120" s="6"/>
    </row>
    <row r="121" spans="1:18">
      <c r="A121" s="6"/>
      <c r="B121" s="713">
        <v>121</v>
      </c>
      <c r="C121" s="146" t="s">
        <v>283</v>
      </c>
      <c r="D121" s="96"/>
      <c r="E121" s="12"/>
      <c r="F121" s="13"/>
      <c r="G121" s="13"/>
      <c r="H121" s="6"/>
      <c r="I121" s="164">
        <f>SUM(I111:I120)</f>
        <v>0</v>
      </c>
      <c r="J121" s="464"/>
      <c r="K121" s="164">
        <f>SUM(K111:K120)</f>
        <v>0</v>
      </c>
      <c r="L121" s="164">
        <f>SUM(L111:L120)</f>
        <v>0</v>
      </c>
      <c r="M121" s="164">
        <f>SUM(M111:M120)</f>
        <v>0</v>
      </c>
      <c r="N121" s="464"/>
      <c r="O121" s="164">
        <f>SUM(O111:O120)</f>
        <v>0</v>
      </c>
      <c r="P121" s="48"/>
      <c r="Q121" s="6"/>
      <c r="R121" s="6"/>
    </row>
    <row r="122" spans="1:18">
      <c r="A122" s="6"/>
      <c r="B122" s="713">
        <v>122</v>
      </c>
      <c r="C122" s="11">
        <v>555</v>
      </c>
      <c r="D122" s="153" t="s">
        <v>167</v>
      </c>
      <c r="E122" s="12"/>
      <c r="F122" s="13"/>
      <c r="G122" s="13"/>
      <c r="H122" s="6"/>
      <c r="I122" s="181"/>
      <c r="J122" s="464"/>
      <c r="K122" s="169"/>
      <c r="L122" s="169"/>
      <c r="M122" s="169"/>
      <c r="N122" s="464"/>
      <c r="O122" s="169"/>
      <c r="P122" s="48"/>
      <c r="Q122" s="6"/>
      <c r="R122" s="6"/>
    </row>
    <row r="123" spans="1:18">
      <c r="A123" s="6"/>
      <c r="B123" s="713">
        <v>123</v>
      </c>
      <c r="C123" s="11"/>
      <c r="D123" s="96">
        <v>555.04999999999995</v>
      </c>
      <c r="E123" s="13" t="s">
        <v>168</v>
      </c>
      <c r="G123" s="13"/>
      <c r="H123" s="6"/>
      <c r="I123" s="179"/>
      <c r="J123" s="464"/>
      <c r="K123" s="179"/>
      <c r="L123" s="179"/>
      <c r="M123" s="179"/>
      <c r="N123" s="464"/>
      <c r="O123" s="179"/>
      <c r="P123" s="48"/>
      <c r="Q123" s="6"/>
      <c r="R123" s="6"/>
    </row>
    <row r="124" spans="1:18">
      <c r="A124" s="6"/>
      <c r="B124" s="713">
        <v>124</v>
      </c>
      <c r="C124" s="11"/>
      <c r="D124" s="96">
        <v>555.1</v>
      </c>
      <c r="E124" s="13" t="s">
        <v>169</v>
      </c>
      <c r="G124" s="13"/>
      <c r="H124" s="6"/>
      <c r="I124" s="179"/>
      <c r="J124" s="464"/>
      <c r="K124" s="179"/>
      <c r="L124" s="179"/>
      <c r="M124" s="179"/>
      <c r="N124" s="464"/>
      <c r="O124" s="179"/>
      <c r="P124" s="48"/>
      <c r="Q124" s="6"/>
      <c r="R124" s="6"/>
    </row>
    <row r="125" spans="1:18">
      <c r="A125" s="6"/>
      <c r="B125" s="713">
        <v>125</v>
      </c>
      <c r="C125" s="11"/>
      <c r="D125" s="96">
        <v>555.15</v>
      </c>
      <c r="E125" s="13" t="s">
        <v>170</v>
      </c>
      <c r="G125" s="13"/>
      <c r="H125" s="6"/>
      <c r="I125" s="179"/>
      <c r="J125" s="464"/>
      <c r="K125" s="179"/>
      <c r="L125" s="179"/>
      <c r="M125" s="179"/>
      <c r="N125" s="464"/>
      <c r="O125" s="179"/>
      <c r="P125" s="48"/>
      <c r="Q125" s="6"/>
      <c r="R125" s="6"/>
    </row>
    <row r="126" spans="1:18">
      <c r="A126" s="6"/>
      <c r="B126" s="713">
        <v>126</v>
      </c>
      <c r="C126" s="11"/>
      <c r="D126" s="96">
        <v>555.20000000000005</v>
      </c>
      <c r="E126" s="13" t="s">
        <v>171</v>
      </c>
      <c r="G126" s="13"/>
      <c r="H126" s="6"/>
      <c r="I126" s="179"/>
      <c r="J126" s="464"/>
      <c r="K126" s="179"/>
      <c r="L126" s="179"/>
      <c r="M126" s="179"/>
      <c r="N126" s="464"/>
      <c r="O126" s="179"/>
      <c r="P126" s="48"/>
      <c r="Q126" s="6"/>
      <c r="R126" s="6"/>
    </row>
    <row r="127" spans="1:18">
      <c r="A127" s="6"/>
      <c r="B127" s="713">
        <v>127</v>
      </c>
      <c r="C127" s="11"/>
      <c r="D127" s="96">
        <v>555.25</v>
      </c>
      <c r="E127" s="13" t="s">
        <v>172</v>
      </c>
      <c r="G127" s="13"/>
      <c r="H127" s="6"/>
      <c r="I127" s="179"/>
      <c r="J127" s="464"/>
      <c r="K127" s="179"/>
      <c r="L127" s="179"/>
      <c r="M127" s="179"/>
      <c r="N127" s="464"/>
      <c r="O127" s="179"/>
      <c r="P127" s="48"/>
      <c r="Q127" s="6"/>
      <c r="R127" s="6"/>
    </row>
    <row r="128" spans="1:18">
      <c r="A128" s="6"/>
      <c r="B128" s="713">
        <v>128</v>
      </c>
      <c r="C128" s="11"/>
      <c r="D128" s="96">
        <v>555.29999999999995</v>
      </c>
      <c r="E128" s="13" t="s">
        <v>239</v>
      </c>
      <c r="G128" s="13"/>
      <c r="H128" s="6"/>
      <c r="I128" s="179"/>
      <c r="J128" s="464"/>
      <c r="K128" s="179"/>
      <c r="L128" s="179"/>
      <c r="M128" s="179"/>
      <c r="N128" s="464"/>
      <c r="O128" s="179"/>
      <c r="P128" s="48"/>
      <c r="Q128" s="6"/>
      <c r="R128" s="6"/>
    </row>
    <row r="129" spans="1:18">
      <c r="A129" s="6"/>
      <c r="B129" s="713">
        <v>129</v>
      </c>
      <c r="C129" s="11"/>
      <c r="D129" s="96">
        <v>555.35</v>
      </c>
      <c r="E129" s="13"/>
      <c r="G129" s="13"/>
      <c r="H129" s="6"/>
      <c r="I129" s="179"/>
      <c r="J129" s="464"/>
      <c r="K129" s="179"/>
      <c r="L129" s="179"/>
      <c r="M129" s="179"/>
      <c r="N129" s="464"/>
      <c r="O129" s="179"/>
      <c r="P129" s="48"/>
      <c r="Q129" s="6"/>
      <c r="R129" s="6"/>
    </row>
    <row r="130" spans="1:18">
      <c r="A130" s="6"/>
      <c r="B130" s="713">
        <v>130</v>
      </c>
      <c r="C130" s="11"/>
      <c r="D130" s="96">
        <v>555.4</v>
      </c>
      <c r="E130" s="13"/>
      <c r="G130" s="13"/>
      <c r="H130" s="6"/>
      <c r="I130" s="179"/>
      <c r="J130" s="464"/>
      <c r="K130" s="179"/>
      <c r="L130" s="179"/>
      <c r="M130" s="179"/>
      <c r="N130" s="464"/>
      <c r="O130" s="179"/>
      <c r="P130" s="48"/>
      <c r="Q130" s="6"/>
      <c r="R130" s="6"/>
    </row>
    <row r="131" spans="1:18">
      <c r="A131" s="6"/>
      <c r="B131" s="713">
        <v>131</v>
      </c>
      <c r="C131" s="11"/>
      <c r="D131" s="96">
        <v>555.45000000000005</v>
      </c>
      <c r="E131" s="13"/>
      <c r="G131" s="13"/>
      <c r="H131" s="6"/>
      <c r="I131" s="179"/>
      <c r="J131" s="464"/>
      <c r="K131" s="179"/>
      <c r="L131" s="179"/>
      <c r="M131" s="179"/>
      <c r="N131" s="464"/>
      <c r="O131" s="179"/>
      <c r="P131" s="48"/>
      <c r="Q131" s="6"/>
      <c r="R131" s="6"/>
    </row>
    <row r="132" spans="1:18">
      <c r="A132" s="6"/>
      <c r="B132" s="713">
        <v>132</v>
      </c>
      <c r="C132" s="11"/>
      <c r="D132" s="96">
        <v>555.5</v>
      </c>
      <c r="E132" s="22"/>
      <c r="G132" s="13"/>
      <c r="H132" s="6"/>
      <c r="I132" s="179"/>
      <c r="J132" s="464"/>
      <c r="K132" s="179"/>
      <c r="L132" s="179"/>
      <c r="M132" s="179"/>
      <c r="N132" s="464"/>
      <c r="O132" s="179"/>
      <c r="P132" s="48"/>
      <c r="Q132" s="6"/>
      <c r="R132" s="6"/>
    </row>
    <row r="133" spans="1:18">
      <c r="A133" s="6"/>
      <c r="B133" s="713">
        <v>133</v>
      </c>
      <c r="C133" s="11"/>
      <c r="D133" s="96">
        <v>555.54999999999995</v>
      </c>
      <c r="E133" s="13"/>
      <c r="G133" s="13"/>
      <c r="H133" s="6"/>
      <c r="I133" s="179"/>
      <c r="J133" s="464"/>
      <c r="K133" s="179"/>
      <c r="L133" s="179"/>
      <c r="M133" s="179"/>
      <c r="N133" s="464"/>
      <c r="O133" s="179"/>
      <c r="P133" s="48"/>
      <c r="Q133" s="6"/>
      <c r="R133" s="6"/>
    </row>
    <row r="134" spans="1:18">
      <c r="A134" s="6"/>
      <c r="B134" s="713">
        <v>134</v>
      </c>
      <c r="C134" s="11"/>
      <c r="D134" s="96">
        <v>555.6</v>
      </c>
      <c r="G134" s="13"/>
      <c r="H134" s="6"/>
      <c r="I134" s="179"/>
      <c r="J134" s="464"/>
      <c r="K134" s="179"/>
      <c r="L134" s="179"/>
      <c r="M134" s="179"/>
      <c r="N134" s="464"/>
      <c r="O134" s="179"/>
      <c r="P134" s="48"/>
      <c r="Q134" s="6"/>
      <c r="R134" s="6"/>
    </row>
    <row r="135" spans="1:18">
      <c r="A135" s="6"/>
      <c r="B135" s="713">
        <v>135</v>
      </c>
      <c r="C135" s="11"/>
      <c r="D135" s="96">
        <v>555.95000000000005</v>
      </c>
      <c r="E135" s="13" t="s">
        <v>63</v>
      </c>
      <c r="G135" s="13"/>
      <c r="H135" s="6"/>
      <c r="I135" s="179"/>
      <c r="J135" s="464"/>
      <c r="K135" s="179"/>
      <c r="L135" s="179"/>
      <c r="M135" s="179"/>
      <c r="N135" s="464"/>
      <c r="O135" s="179"/>
      <c r="P135" s="48"/>
      <c r="Q135" s="6"/>
      <c r="R135" s="6"/>
    </row>
    <row r="136" spans="1:18">
      <c r="A136" s="6"/>
      <c r="B136" s="713">
        <v>136</v>
      </c>
      <c r="C136" s="11"/>
      <c r="D136" s="96"/>
      <c r="E136" s="12"/>
      <c r="F136" s="13"/>
      <c r="G136" s="13"/>
      <c r="H136" s="6"/>
      <c r="I136" s="179"/>
      <c r="J136" s="464"/>
      <c r="K136" s="179"/>
      <c r="L136" s="179"/>
      <c r="M136" s="179"/>
      <c r="N136" s="464"/>
      <c r="O136" s="179"/>
      <c r="P136" s="48"/>
      <c r="Q136" s="6"/>
      <c r="R136" s="6"/>
    </row>
    <row r="137" spans="1:18">
      <c r="A137" s="6"/>
      <c r="B137" s="713">
        <v>137</v>
      </c>
      <c r="C137" s="11"/>
      <c r="D137" s="96"/>
      <c r="E137" s="12"/>
      <c r="F137" s="13"/>
      <c r="G137" s="13"/>
      <c r="H137" s="6"/>
      <c r="I137" s="179"/>
      <c r="J137" s="464"/>
      <c r="K137" s="179"/>
      <c r="L137" s="179"/>
      <c r="M137" s="179"/>
      <c r="N137" s="464"/>
      <c r="O137" s="179"/>
      <c r="P137" s="48"/>
      <c r="Q137" s="6"/>
      <c r="R137" s="6"/>
    </row>
    <row r="138" spans="1:18">
      <c r="A138" s="6"/>
      <c r="B138" s="713">
        <v>138</v>
      </c>
      <c r="C138" s="11"/>
      <c r="D138" s="96"/>
      <c r="E138" s="12"/>
      <c r="F138" s="13"/>
      <c r="G138" s="13"/>
      <c r="H138" s="6"/>
      <c r="I138" s="179"/>
      <c r="J138" s="464"/>
      <c r="K138" s="179"/>
      <c r="L138" s="179"/>
      <c r="M138" s="179"/>
      <c r="N138" s="464"/>
      <c r="O138" s="179"/>
      <c r="P138" s="48"/>
      <c r="Q138" s="6"/>
      <c r="R138" s="6"/>
    </row>
    <row r="139" spans="1:18">
      <c r="A139" s="6"/>
      <c r="B139" s="713">
        <v>139</v>
      </c>
      <c r="C139" s="11"/>
      <c r="D139" s="96"/>
      <c r="E139" s="12"/>
      <c r="F139" s="13"/>
      <c r="G139" s="13"/>
      <c r="H139" s="6"/>
      <c r="I139" s="179"/>
      <c r="J139" s="464"/>
      <c r="K139" s="179"/>
      <c r="L139" s="179"/>
      <c r="M139" s="179"/>
      <c r="N139" s="464"/>
      <c r="O139" s="179"/>
      <c r="P139" s="48"/>
      <c r="Q139" s="6"/>
      <c r="R139" s="6"/>
    </row>
    <row r="140" spans="1:18">
      <c r="A140" s="6"/>
      <c r="B140" s="713">
        <v>140</v>
      </c>
      <c r="C140" s="11"/>
      <c r="D140" s="96"/>
      <c r="E140" s="12"/>
      <c r="F140" s="13"/>
      <c r="G140" s="13"/>
      <c r="H140" s="6"/>
      <c r="I140" s="179"/>
      <c r="J140" s="464"/>
      <c r="K140" s="179"/>
      <c r="L140" s="179"/>
      <c r="M140" s="179"/>
      <c r="N140" s="464"/>
      <c r="O140" s="179"/>
      <c r="P140" s="48"/>
      <c r="Q140" s="6"/>
      <c r="R140" s="6"/>
    </row>
    <row r="141" spans="1:18">
      <c r="A141" s="6"/>
      <c r="B141" s="713">
        <v>141</v>
      </c>
      <c r="C141" s="11"/>
      <c r="D141" s="96"/>
      <c r="E141" s="12"/>
      <c r="F141" s="13"/>
      <c r="G141" s="13"/>
      <c r="H141" s="6"/>
      <c r="I141" s="179"/>
      <c r="J141" s="464"/>
      <c r="K141" s="179"/>
      <c r="L141" s="179"/>
      <c r="M141" s="179"/>
      <c r="N141" s="464"/>
      <c r="O141" s="179"/>
      <c r="P141" s="48"/>
      <c r="Q141" s="6"/>
      <c r="R141" s="6"/>
    </row>
    <row r="142" spans="1:18">
      <c r="A142" s="6"/>
      <c r="B142" s="713">
        <v>142</v>
      </c>
      <c r="C142" s="146" t="s">
        <v>284</v>
      </c>
      <c r="D142" s="96"/>
      <c r="E142" s="12"/>
      <c r="F142" s="13"/>
      <c r="G142" s="13"/>
      <c r="H142" s="6"/>
      <c r="I142" s="164">
        <f>SUM(I123:I141)</f>
        <v>0</v>
      </c>
      <c r="J142" s="464"/>
      <c r="K142" s="164">
        <f>SUM(K123:K141)</f>
        <v>0</v>
      </c>
      <c r="L142" s="164">
        <f>SUM(L123:L141)</f>
        <v>0</v>
      </c>
      <c r="M142" s="164">
        <f>SUM(M123:M141)</f>
        <v>0</v>
      </c>
      <c r="N142" s="464"/>
      <c r="O142" s="164">
        <f>SUM(O123:O141)</f>
        <v>0</v>
      </c>
      <c r="P142" s="48"/>
      <c r="Q142" s="6"/>
      <c r="R142" s="6"/>
    </row>
    <row r="143" spans="1:18">
      <c r="A143" s="6"/>
      <c r="B143" s="713">
        <v>143</v>
      </c>
      <c r="C143" s="11">
        <v>565</v>
      </c>
      <c r="D143" s="154" t="s">
        <v>173</v>
      </c>
      <c r="E143" s="19"/>
      <c r="F143" s="23"/>
      <c r="G143" s="13"/>
      <c r="H143" s="6"/>
      <c r="I143" s="181"/>
      <c r="J143" s="464"/>
      <c r="K143" s="181"/>
      <c r="L143" s="169"/>
      <c r="M143" s="169"/>
      <c r="N143" s="464"/>
      <c r="O143" s="169"/>
      <c r="P143" s="48"/>
      <c r="Q143" s="6"/>
      <c r="R143" s="6"/>
    </row>
    <row r="144" spans="1:18">
      <c r="A144" s="6"/>
      <c r="B144" s="713">
        <v>144</v>
      </c>
      <c r="C144" s="11"/>
      <c r="D144" s="96">
        <v>565.1</v>
      </c>
      <c r="E144" s="13"/>
      <c r="G144" s="13"/>
      <c r="H144" s="6"/>
      <c r="I144" s="179"/>
      <c r="J144" s="464"/>
      <c r="K144" s="179"/>
      <c r="L144" s="179"/>
      <c r="M144" s="179"/>
      <c r="N144" s="464"/>
      <c r="O144" s="179"/>
      <c r="P144" s="48"/>
      <c r="Q144" s="6"/>
      <c r="R144" s="6"/>
    </row>
    <row r="145" spans="1:18">
      <c r="A145" s="6"/>
      <c r="B145" s="713">
        <v>145</v>
      </c>
      <c r="C145" s="11"/>
      <c r="D145" s="96">
        <v>565.20000000000005</v>
      </c>
      <c r="E145" s="13"/>
      <c r="G145" s="13"/>
      <c r="H145" s="6"/>
      <c r="I145" s="179"/>
      <c r="J145" s="464"/>
      <c r="K145" s="179"/>
      <c r="L145" s="179"/>
      <c r="M145" s="179"/>
      <c r="N145" s="464"/>
      <c r="O145" s="179"/>
      <c r="P145" s="48"/>
      <c r="Q145" s="6"/>
      <c r="R145" s="6"/>
    </row>
    <row r="146" spans="1:18">
      <c r="A146" s="6"/>
      <c r="B146" s="713">
        <v>146</v>
      </c>
      <c r="C146" s="11"/>
      <c r="D146" s="96">
        <v>565.29999999999995</v>
      </c>
      <c r="E146" s="13"/>
      <c r="G146" s="13"/>
      <c r="H146" s="6"/>
      <c r="I146" s="179"/>
      <c r="J146" s="464"/>
      <c r="K146" s="179"/>
      <c r="L146" s="179"/>
      <c r="M146" s="179"/>
      <c r="N146" s="464"/>
      <c r="O146" s="179"/>
      <c r="P146" s="48"/>
      <c r="Q146" s="6"/>
      <c r="R146" s="6"/>
    </row>
    <row r="147" spans="1:18">
      <c r="A147" s="6"/>
      <c r="B147" s="713">
        <v>147</v>
      </c>
      <c r="C147" s="11"/>
      <c r="D147" s="96">
        <v>565.4</v>
      </c>
      <c r="E147" s="15"/>
      <c r="F147" s="13"/>
      <c r="G147" s="13"/>
      <c r="H147" s="6"/>
      <c r="I147" s="179"/>
      <c r="J147" s="464"/>
      <c r="K147" s="179"/>
      <c r="L147" s="179"/>
      <c r="M147" s="179"/>
      <c r="N147" s="464"/>
      <c r="O147" s="179"/>
      <c r="P147" s="48"/>
      <c r="Q147" s="6"/>
      <c r="R147" s="6"/>
    </row>
    <row r="148" spans="1:18">
      <c r="A148" s="6"/>
      <c r="B148" s="713">
        <v>148</v>
      </c>
      <c r="C148" s="11"/>
      <c r="D148" s="96">
        <v>565.5</v>
      </c>
      <c r="E148" s="15"/>
      <c r="F148" s="13"/>
      <c r="G148" s="13"/>
      <c r="H148" s="6"/>
      <c r="I148" s="179"/>
      <c r="J148" s="464"/>
      <c r="K148" s="179"/>
      <c r="L148" s="179"/>
      <c r="M148" s="179"/>
      <c r="N148" s="464"/>
      <c r="O148" s="179"/>
      <c r="P148" s="48"/>
      <c r="Q148" s="6"/>
      <c r="R148" s="6"/>
    </row>
    <row r="149" spans="1:18">
      <c r="A149" s="6"/>
      <c r="B149" s="713">
        <v>149</v>
      </c>
      <c r="C149" s="11"/>
      <c r="D149" s="96">
        <v>565.6</v>
      </c>
      <c r="E149" s="15"/>
      <c r="F149" s="13"/>
      <c r="G149" s="13"/>
      <c r="H149" s="6"/>
      <c r="I149" s="179"/>
      <c r="J149" s="464"/>
      <c r="K149" s="179"/>
      <c r="L149" s="179"/>
      <c r="M149" s="179"/>
      <c r="N149" s="464"/>
      <c r="O149" s="179"/>
      <c r="P149" s="48"/>
      <c r="Q149" s="6"/>
      <c r="R149" s="6"/>
    </row>
    <row r="150" spans="1:18">
      <c r="A150" s="6"/>
      <c r="B150" s="713">
        <v>150</v>
      </c>
      <c r="C150" s="11"/>
      <c r="D150" s="96">
        <v>565.70000000000005</v>
      </c>
      <c r="E150" s="15"/>
      <c r="F150" s="13"/>
      <c r="G150" s="13"/>
      <c r="H150" s="6"/>
      <c r="I150" s="179"/>
      <c r="J150" s="464"/>
      <c r="K150" s="179"/>
      <c r="L150" s="179"/>
      <c r="M150" s="179"/>
      <c r="N150" s="464"/>
      <c r="O150" s="179"/>
      <c r="P150" s="48"/>
      <c r="Q150" s="6"/>
      <c r="R150" s="6"/>
    </row>
    <row r="151" spans="1:18">
      <c r="A151" s="6"/>
      <c r="B151" s="713">
        <v>151</v>
      </c>
      <c r="C151" s="11"/>
      <c r="D151" s="96">
        <v>565.79999999999995</v>
      </c>
      <c r="E151" s="15"/>
      <c r="F151" s="13"/>
      <c r="G151" s="13"/>
      <c r="H151" s="6"/>
      <c r="I151" s="179"/>
      <c r="J151" s="464"/>
      <c r="K151" s="179"/>
      <c r="L151" s="179"/>
      <c r="M151" s="179"/>
      <c r="N151" s="464"/>
      <c r="O151" s="179"/>
      <c r="P151" s="48"/>
      <c r="Q151" s="6"/>
      <c r="R151" s="6"/>
    </row>
    <row r="152" spans="1:18">
      <c r="A152" s="6"/>
      <c r="B152" s="713">
        <v>152</v>
      </c>
      <c r="C152" s="11"/>
      <c r="D152" s="96">
        <v>565.9</v>
      </c>
      <c r="E152" s="13" t="s">
        <v>114</v>
      </c>
      <c r="G152" s="13"/>
      <c r="H152" s="6"/>
      <c r="I152" s="179"/>
      <c r="J152" s="464"/>
      <c r="K152" s="179"/>
      <c r="L152" s="179"/>
      <c r="M152" s="179"/>
      <c r="N152" s="464"/>
      <c r="O152" s="179"/>
      <c r="P152" s="48"/>
      <c r="Q152" s="6"/>
      <c r="R152" s="6"/>
    </row>
    <row r="153" spans="1:18">
      <c r="A153" s="6"/>
      <c r="B153" s="713">
        <v>153</v>
      </c>
      <c r="C153" s="11"/>
      <c r="D153" s="155"/>
      <c r="E153" s="12"/>
      <c r="F153" s="13"/>
      <c r="G153" s="13"/>
      <c r="H153" s="6"/>
      <c r="I153" s="179"/>
      <c r="J153" s="464"/>
      <c r="K153" s="179"/>
      <c r="L153" s="179"/>
      <c r="M153" s="179"/>
      <c r="N153" s="464"/>
      <c r="O153" s="179"/>
      <c r="P153" s="48"/>
      <c r="Q153" s="6"/>
      <c r="R153" s="6"/>
    </row>
    <row r="154" spans="1:18">
      <c r="A154" s="6"/>
      <c r="B154" s="713">
        <v>154</v>
      </c>
      <c r="C154" s="146" t="s">
        <v>285</v>
      </c>
      <c r="D154" s="155"/>
      <c r="E154" s="12"/>
      <c r="F154" s="13"/>
      <c r="G154" s="13"/>
      <c r="H154" s="6"/>
      <c r="I154" s="164">
        <f>SUM(I144:I153)</f>
        <v>0</v>
      </c>
      <c r="J154" s="464"/>
      <c r="K154" s="164">
        <f>SUM(K144:K153)</f>
        <v>0</v>
      </c>
      <c r="L154" s="164">
        <f>SUM(L144:L153)</f>
        <v>0</v>
      </c>
      <c r="M154" s="164">
        <f>SUM(M144:M153)</f>
        <v>0</v>
      </c>
      <c r="N154" s="464"/>
      <c r="O154" s="164">
        <f>SUM(O144:O153)</f>
        <v>0</v>
      </c>
      <c r="P154" s="48"/>
      <c r="Q154" s="6"/>
      <c r="R154" s="6"/>
    </row>
    <row r="155" spans="1:18">
      <c r="A155" s="6"/>
      <c r="B155" s="713">
        <v>155</v>
      </c>
      <c r="C155" s="11">
        <v>569</v>
      </c>
      <c r="D155" s="153" t="s">
        <v>107</v>
      </c>
      <c r="E155" s="12"/>
      <c r="F155" s="13"/>
      <c r="G155" s="13"/>
      <c r="H155" s="6"/>
      <c r="I155" s="166"/>
      <c r="J155" s="464"/>
      <c r="K155" s="169"/>
      <c r="L155" s="169"/>
      <c r="M155" s="169"/>
      <c r="N155" s="464"/>
      <c r="O155" s="169"/>
      <c r="P155" s="48"/>
      <c r="Q155" s="6"/>
      <c r="R155" s="6"/>
    </row>
    <row r="156" spans="1:18">
      <c r="A156" s="6"/>
      <c r="B156" s="713">
        <v>156</v>
      </c>
      <c r="C156" s="11"/>
      <c r="D156" s="96">
        <v>569.1</v>
      </c>
      <c r="E156" s="12" t="s">
        <v>174</v>
      </c>
      <c r="F156" s="13"/>
      <c r="G156" s="13"/>
      <c r="H156" s="6"/>
      <c r="I156" s="170"/>
      <c r="J156" s="464"/>
      <c r="K156" s="169"/>
      <c r="L156" s="169"/>
      <c r="M156" s="169"/>
      <c r="N156" s="464"/>
      <c r="O156" s="169"/>
      <c r="P156" s="48"/>
      <c r="Q156" s="6"/>
      <c r="R156" s="6"/>
    </row>
    <row r="157" spans="1:18">
      <c r="A157" s="6"/>
      <c r="B157" s="713">
        <v>157</v>
      </c>
      <c r="C157" s="11"/>
      <c r="D157" s="96"/>
      <c r="E157" s="27">
        <v>569.11</v>
      </c>
      <c r="F157" s="15" t="s">
        <v>139</v>
      </c>
      <c r="G157" s="13"/>
      <c r="H157" s="6"/>
      <c r="I157" s="179"/>
      <c r="J157" s="464"/>
      <c r="K157" s="179"/>
      <c r="L157" s="179"/>
      <c r="M157" s="179"/>
      <c r="N157" s="464"/>
      <c r="O157" s="179"/>
      <c r="P157" s="48"/>
      <c r="Q157" s="6"/>
      <c r="R157" s="6"/>
    </row>
    <row r="158" spans="1:18">
      <c r="A158" s="6"/>
      <c r="B158" s="713">
        <v>158</v>
      </c>
      <c r="C158" s="11"/>
      <c r="D158" s="96"/>
      <c r="E158" s="27">
        <v>569.12</v>
      </c>
      <c r="F158" s="15"/>
      <c r="G158" s="13"/>
      <c r="H158" s="6"/>
      <c r="I158" s="179"/>
      <c r="J158" s="464"/>
      <c r="K158" s="179"/>
      <c r="L158" s="179"/>
      <c r="M158" s="179"/>
      <c r="N158" s="464"/>
      <c r="O158" s="179"/>
      <c r="P158" s="48"/>
      <c r="Q158" s="6"/>
      <c r="R158" s="6"/>
    </row>
    <row r="159" spans="1:18">
      <c r="A159" s="6"/>
      <c r="B159" s="713">
        <v>159</v>
      </c>
      <c r="C159" s="11"/>
      <c r="D159" s="96"/>
      <c r="E159" s="27">
        <v>569.13</v>
      </c>
      <c r="F159" s="15" t="s">
        <v>175</v>
      </c>
      <c r="G159" s="13"/>
      <c r="H159" s="6"/>
      <c r="I159" s="179"/>
      <c r="J159" s="464"/>
      <c r="K159" s="179"/>
      <c r="L159" s="179"/>
      <c r="M159" s="179"/>
      <c r="N159" s="464"/>
      <c r="O159" s="179"/>
      <c r="P159" s="48"/>
      <c r="Q159" s="6"/>
      <c r="R159" s="6"/>
    </row>
    <row r="160" spans="1:18">
      <c r="A160" s="6"/>
      <c r="B160" s="713">
        <v>160</v>
      </c>
      <c r="C160" s="11"/>
      <c r="D160" s="96"/>
      <c r="E160" s="27">
        <v>569.14</v>
      </c>
      <c r="F160" s="15"/>
      <c r="G160" s="13"/>
      <c r="H160" s="6"/>
      <c r="I160" s="179"/>
      <c r="J160" s="464"/>
      <c r="K160" s="179"/>
      <c r="L160" s="179"/>
      <c r="M160" s="179"/>
      <c r="N160" s="464"/>
      <c r="O160" s="179"/>
      <c r="P160" s="48"/>
      <c r="Q160" s="6"/>
      <c r="R160" s="6"/>
    </row>
    <row r="161" spans="1:18">
      <c r="A161" s="6"/>
      <c r="B161" s="713">
        <v>161</v>
      </c>
      <c r="C161" s="11"/>
      <c r="D161" s="96"/>
      <c r="E161" s="27">
        <v>569.15</v>
      </c>
      <c r="F161" s="15"/>
      <c r="G161" s="13"/>
      <c r="H161" s="6"/>
      <c r="I161" s="179"/>
      <c r="J161" s="464"/>
      <c r="K161" s="179"/>
      <c r="L161" s="179"/>
      <c r="M161" s="179"/>
      <c r="N161" s="464"/>
      <c r="O161" s="179"/>
      <c r="P161" s="48"/>
      <c r="Q161" s="6"/>
      <c r="R161" s="6"/>
    </row>
    <row r="162" spans="1:18">
      <c r="A162" s="6"/>
      <c r="B162" s="713">
        <v>162</v>
      </c>
      <c r="C162" s="11"/>
      <c r="D162" s="96"/>
      <c r="E162" s="27">
        <v>569.19000000000005</v>
      </c>
      <c r="F162" s="15" t="s">
        <v>114</v>
      </c>
      <c r="G162" s="13"/>
      <c r="H162" s="6"/>
      <c r="I162" s="179"/>
      <c r="J162" s="464"/>
      <c r="K162" s="179"/>
      <c r="L162" s="179"/>
      <c r="M162" s="179"/>
      <c r="N162" s="464"/>
      <c r="O162" s="179"/>
      <c r="P162" s="48"/>
      <c r="Q162" s="6"/>
      <c r="R162" s="6"/>
    </row>
    <row r="163" spans="1:18">
      <c r="A163" s="6"/>
      <c r="B163" s="713">
        <v>163</v>
      </c>
      <c r="C163" s="11"/>
      <c r="D163" s="96">
        <v>569.20000000000005</v>
      </c>
      <c r="E163" s="12" t="s">
        <v>176</v>
      </c>
      <c r="F163" s="13"/>
      <c r="G163" s="13"/>
      <c r="H163" s="6"/>
      <c r="I163" s="179"/>
      <c r="J163" s="464"/>
      <c r="K163" s="179"/>
      <c r="L163" s="179"/>
      <c r="M163" s="179"/>
      <c r="N163" s="464"/>
      <c r="O163" s="179"/>
      <c r="P163" s="48"/>
      <c r="Q163" s="6"/>
      <c r="R163" s="6"/>
    </row>
    <row r="164" spans="1:18">
      <c r="A164" s="6"/>
      <c r="B164" s="713">
        <v>164</v>
      </c>
      <c r="C164" s="11"/>
      <c r="D164" s="96">
        <v>569.29999999999995</v>
      </c>
      <c r="E164" s="12"/>
      <c r="F164" s="13"/>
      <c r="G164" s="13"/>
      <c r="H164" s="6"/>
      <c r="I164" s="179"/>
      <c r="J164" s="464"/>
      <c r="K164" s="179"/>
      <c r="L164" s="179"/>
      <c r="M164" s="179"/>
      <c r="N164" s="464"/>
      <c r="O164" s="179"/>
      <c r="P164" s="48"/>
      <c r="Q164" s="6"/>
      <c r="R164" s="6"/>
    </row>
    <row r="165" spans="1:18">
      <c r="A165" s="6"/>
      <c r="B165" s="713">
        <v>165</v>
      </c>
      <c r="C165" s="11"/>
      <c r="D165" s="96">
        <v>569.4</v>
      </c>
      <c r="E165" s="12"/>
      <c r="F165" s="13"/>
      <c r="G165" s="13"/>
      <c r="H165" s="6"/>
      <c r="I165" s="179"/>
      <c r="J165" s="464"/>
      <c r="K165" s="179"/>
      <c r="L165" s="179"/>
      <c r="M165" s="179"/>
      <c r="N165" s="464"/>
      <c r="O165" s="179"/>
      <c r="P165" s="48"/>
      <c r="Q165" s="6"/>
      <c r="R165" s="6"/>
    </row>
    <row r="166" spans="1:18">
      <c r="A166" s="6"/>
      <c r="B166" s="713">
        <v>166</v>
      </c>
      <c r="C166" s="11"/>
      <c r="D166" s="96">
        <v>569.5</v>
      </c>
      <c r="E166" s="12"/>
      <c r="F166" s="13"/>
      <c r="G166" s="13"/>
      <c r="H166" s="6"/>
      <c r="I166" s="179"/>
      <c r="J166" s="464"/>
      <c r="K166" s="179"/>
      <c r="L166" s="179"/>
      <c r="M166" s="179"/>
      <c r="N166" s="464"/>
      <c r="O166" s="179"/>
      <c r="P166" s="48"/>
      <c r="Q166" s="6"/>
      <c r="R166" s="6"/>
    </row>
    <row r="167" spans="1:18">
      <c r="A167" s="6"/>
      <c r="B167" s="713">
        <v>167</v>
      </c>
      <c r="C167" s="11"/>
      <c r="D167" s="96">
        <v>569.6</v>
      </c>
      <c r="E167" s="12"/>
      <c r="F167" s="13"/>
      <c r="G167" s="13"/>
      <c r="H167" s="6"/>
      <c r="I167" s="179"/>
      <c r="J167" s="464"/>
      <c r="K167" s="179"/>
      <c r="L167" s="179"/>
      <c r="M167" s="179"/>
      <c r="N167" s="464"/>
      <c r="O167" s="179"/>
      <c r="P167" s="48"/>
      <c r="Q167" s="6"/>
      <c r="R167" s="6"/>
    </row>
    <row r="168" spans="1:18">
      <c r="A168" s="6"/>
      <c r="B168" s="713">
        <v>168</v>
      </c>
      <c r="C168" s="11"/>
      <c r="D168" s="96">
        <v>569.70000000000005</v>
      </c>
      <c r="E168" s="12"/>
      <c r="F168" s="13"/>
      <c r="G168" s="13"/>
      <c r="H168" s="6"/>
      <c r="I168" s="179"/>
      <c r="J168" s="464"/>
      <c r="K168" s="179"/>
      <c r="L168" s="179"/>
      <c r="M168" s="179"/>
      <c r="N168" s="464"/>
      <c r="O168" s="179"/>
      <c r="P168" s="48"/>
      <c r="Q168" s="6"/>
      <c r="R168" s="6"/>
    </row>
    <row r="169" spans="1:18">
      <c r="A169" s="6"/>
      <c r="B169" s="713">
        <v>169</v>
      </c>
      <c r="C169" s="11"/>
      <c r="D169" s="96">
        <v>569.79999999999995</v>
      </c>
      <c r="E169" s="12"/>
      <c r="F169" s="13"/>
      <c r="G169" s="13"/>
      <c r="H169" s="6"/>
      <c r="I169" s="179"/>
      <c r="J169" s="464"/>
      <c r="K169" s="179"/>
      <c r="L169" s="179"/>
      <c r="M169" s="179"/>
      <c r="N169" s="464"/>
      <c r="O169" s="179"/>
      <c r="P169" s="48"/>
      <c r="Q169" s="6"/>
      <c r="R169" s="6"/>
    </row>
    <row r="170" spans="1:18">
      <c r="A170" s="6"/>
      <c r="B170" s="713">
        <v>170</v>
      </c>
      <c r="C170" s="11"/>
      <c r="D170" s="96">
        <v>569.9</v>
      </c>
      <c r="E170" s="12" t="s">
        <v>234</v>
      </c>
      <c r="F170" s="13"/>
      <c r="G170" s="13"/>
      <c r="H170" s="6"/>
      <c r="I170" s="179"/>
      <c r="J170" s="464"/>
      <c r="K170" s="179"/>
      <c r="L170" s="179"/>
      <c r="M170" s="179"/>
      <c r="N170" s="464"/>
      <c r="O170" s="179"/>
      <c r="P170" s="48"/>
      <c r="Q170" s="6"/>
      <c r="R170" s="6"/>
    </row>
    <row r="171" spans="1:18">
      <c r="A171" s="6"/>
      <c r="B171" s="713">
        <v>171</v>
      </c>
      <c r="C171" s="11"/>
      <c r="D171" s="96"/>
      <c r="E171" s="12"/>
      <c r="F171" s="13"/>
      <c r="G171" s="13"/>
      <c r="H171" s="6"/>
      <c r="I171" s="179"/>
      <c r="J171" s="464"/>
      <c r="K171" s="179"/>
      <c r="L171" s="179"/>
      <c r="M171" s="179"/>
      <c r="N171" s="464"/>
      <c r="O171" s="179"/>
      <c r="P171" s="48"/>
      <c r="Q171" s="6"/>
      <c r="R171" s="6"/>
    </row>
    <row r="172" spans="1:18">
      <c r="A172" s="6"/>
      <c r="B172" s="713">
        <v>172</v>
      </c>
      <c r="C172" s="146" t="s">
        <v>286</v>
      </c>
      <c r="D172" s="96"/>
      <c r="E172" s="12"/>
      <c r="F172" s="13"/>
      <c r="G172" s="13"/>
      <c r="H172" s="6"/>
      <c r="I172" s="164">
        <f>SUM(I157:I171)</f>
        <v>0</v>
      </c>
      <c r="J172" s="464"/>
      <c r="K172" s="164">
        <f>SUM(K157:K171)</f>
        <v>0</v>
      </c>
      <c r="L172" s="164">
        <f>SUM(L157:L171)</f>
        <v>0</v>
      </c>
      <c r="M172" s="164">
        <f>SUM(M157:M171)</f>
        <v>0</v>
      </c>
      <c r="N172" s="464"/>
      <c r="O172" s="164">
        <f>SUM(O157:O171)</f>
        <v>0</v>
      </c>
      <c r="P172" s="48"/>
      <c r="Q172" s="6"/>
      <c r="R172" s="6"/>
    </row>
    <row r="173" spans="1:18">
      <c r="A173" s="6"/>
      <c r="B173" s="713">
        <v>173</v>
      </c>
      <c r="C173" s="146"/>
      <c r="D173" s="96"/>
      <c r="E173" s="12"/>
      <c r="F173" s="13"/>
      <c r="G173" s="13"/>
      <c r="H173" s="6"/>
      <c r="I173" s="169"/>
      <c r="J173" s="464"/>
      <c r="K173" s="169"/>
      <c r="L173" s="169"/>
      <c r="M173" s="169"/>
      <c r="N173" s="464"/>
      <c r="O173" s="169"/>
      <c r="P173" s="48"/>
      <c r="Q173" s="6"/>
      <c r="R173" s="6"/>
    </row>
    <row r="174" spans="1:18">
      <c r="A174" s="6"/>
      <c r="B174" s="713">
        <v>174</v>
      </c>
      <c r="C174" s="11">
        <v>601</v>
      </c>
      <c r="D174" s="153" t="s">
        <v>180</v>
      </c>
      <c r="E174" s="12"/>
      <c r="F174" s="13"/>
      <c r="G174" s="13"/>
      <c r="H174" s="6"/>
      <c r="I174" s="169"/>
      <c r="J174" s="464"/>
      <c r="K174" s="169"/>
      <c r="L174" s="169"/>
      <c r="M174" s="169"/>
      <c r="N174" s="464"/>
      <c r="O174" s="169"/>
      <c r="P174" s="48"/>
      <c r="Q174" s="6"/>
      <c r="R174" s="6"/>
    </row>
    <row r="175" spans="1:18">
      <c r="A175" s="6"/>
      <c r="B175" s="713">
        <v>175</v>
      </c>
      <c r="C175" s="11"/>
      <c r="D175" s="96">
        <v>601.1</v>
      </c>
      <c r="E175" s="12" t="s">
        <v>58</v>
      </c>
      <c r="F175" s="13"/>
      <c r="G175" s="13"/>
      <c r="H175" s="6"/>
      <c r="I175" s="179"/>
      <c r="J175" s="464"/>
      <c r="K175" s="179"/>
      <c r="L175" s="179"/>
      <c r="M175" s="179"/>
      <c r="N175" s="464"/>
      <c r="O175" s="932" t="s">
        <v>345</v>
      </c>
      <c r="P175" s="48"/>
      <c r="Q175" s="6"/>
      <c r="R175" s="6"/>
    </row>
    <row r="176" spans="1:18">
      <c r="A176" s="6"/>
      <c r="B176" s="713">
        <v>176</v>
      </c>
      <c r="C176" s="11"/>
      <c r="D176" s="96"/>
      <c r="E176" s="27">
        <v>601.11</v>
      </c>
      <c r="F176" s="13" t="s">
        <v>61</v>
      </c>
      <c r="G176" s="13"/>
      <c r="H176" s="6"/>
      <c r="I176" s="179"/>
      <c r="J176" s="464"/>
      <c r="K176" s="179"/>
      <c r="L176" s="179"/>
      <c r="M176" s="179"/>
      <c r="N176" s="464"/>
      <c r="O176" s="933"/>
      <c r="P176" s="48"/>
      <c r="Q176" s="6"/>
      <c r="R176" s="6"/>
    </row>
    <row r="177" spans="1:18">
      <c r="A177" s="6"/>
      <c r="B177" s="713">
        <v>177</v>
      </c>
      <c r="C177" s="11"/>
      <c r="D177" s="96"/>
      <c r="E177" s="27">
        <v>601.12</v>
      </c>
      <c r="F177" s="13" t="s">
        <v>177</v>
      </c>
      <c r="G177" s="13"/>
      <c r="H177" s="6"/>
      <c r="I177" s="179"/>
      <c r="J177" s="464"/>
      <c r="K177" s="179"/>
      <c r="L177" s="179"/>
      <c r="M177" s="179"/>
      <c r="N177" s="464"/>
      <c r="O177" s="933"/>
      <c r="P177" s="48"/>
      <c r="Q177" s="6"/>
      <c r="R177" s="6"/>
    </row>
    <row r="178" spans="1:18">
      <c r="A178" s="6"/>
      <c r="B178" s="713">
        <v>178</v>
      </c>
      <c r="C178" s="11"/>
      <c r="D178" s="96"/>
      <c r="E178" s="27">
        <v>601.13</v>
      </c>
      <c r="F178" s="13" t="s">
        <v>178</v>
      </c>
      <c r="G178" s="13"/>
      <c r="H178" s="6"/>
      <c r="I178" s="179"/>
      <c r="J178" s="464"/>
      <c r="K178" s="179"/>
      <c r="L178" s="179"/>
      <c r="M178" s="179"/>
      <c r="N178" s="464"/>
      <c r="O178" s="933"/>
      <c r="P178" s="48"/>
      <c r="Q178" s="6"/>
      <c r="R178" s="6"/>
    </row>
    <row r="179" spans="1:18">
      <c r="A179" s="6"/>
      <c r="B179" s="713">
        <v>179</v>
      </c>
      <c r="C179" s="11"/>
      <c r="D179" s="96"/>
      <c r="E179" s="27">
        <v>601.14</v>
      </c>
      <c r="F179" s="13" t="s">
        <v>65</v>
      </c>
      <c r="G179" s="13"/>
      <c r="H179" s="6"/>
      <c r="I179" s="179"/>
      <c r="J179" s="464"/>
      <c r="K179" s="179"/>
      <c r="L179" s="179"/>
      <c r="M179" s="179"/>
      <c r="N179" s="464"/>
      <c r="O179" s="933"/>
      <c r="P179" s="48"/>
      <c r="Q179" s="6"/>
      <c r="R179" s="6"/>
    </row>
    <row r="180" spans="1:18">
      <c r="A180" s="6"/>
      <c r="B180" s="713">
        <v>180</v>
      </c>
      <c r="C180" s="11"/>
      <c r="D180" s="96"/>
      <c r="E180" s="27">
        <v>601.15</v>
      </c>
      <c r="F180" s="13" t="s">
        <v>56</v>
      </c>
      <c r="G180" s="13"/>
      <c r="H180" s="6"/>
      <c r="I180" s="179"/>
      <c r="J180" s="464"/>
      <c r="K180" s="179"/>
      <c r="L180" s="179"/>
      <c r="M180" s="179"/>
      <c r="N180" s="464"/>
      <c r="O180" s="933"/>
      <c r="P180" s="48"/>
      <c r="Q180" s="6"/>
      <c r="R180" s="6"/>
    </row>
    <row r="181" spans="1:18">
      <c r="A181" s="6"/>
      <c r="B181" s="713">
        <v>181</v>
      </c>
      <c r="C181" s="11"/>
      <c r="D181" s="96"/>
      <c r="E181" s="27"/>
      <c r="F181" s="22">
        <v>601.15099999999995</v>
      </c>
      <c r="G181" s="13" t="s">
        <v>335</v>
      </c>
      <c r="H181" s="6"/>
      <c r="I181" s="179"/>
      <c r="J181" s="464"/>
      <c r="K181" s="179"/>
      <c r="L181" s="179"/>
      <c r="M181" s="179"/>
      <c r="N181" s="464"/>
      <c r="O181" s="933"/>
      <c r="P181" s="48"/>
      <c r="Q181" s="6"/>
      <c r="R181" s="6"/>
    </row>
    <row r="182" spans="1:18">
      <c r="A182" s="6"/>
      <c r="B182" s="713">
        <v>182</v>
      </c>
      <c r="C182" s="11"/>
      <c r="D182" s="96"/>
      <c r="E182" s="27"/>
      <c r="F182" s="22">
        <v>601.15200000000004</v>
      </c>
      <c r="G182" s="13" t="s">
        <v>336</v>
      </c>
      <c r="H182" s="6"/>
      <c r="I182" s="179"/>
      <c r="J182" s="464"/>
      <c r="K182" s="179"/>
      <c r="L182" s="179"/>
      <c r="M182" s="179"/>
      <c r="N182" s="464"/>
      <c r="O182" s="933"/>
      <c r="P182" s="48"/>
      <c r="Q182" s="6"/>
      <c r="R182" s="6"/>
    </row>
    <row r="183" spans="1:18">
      <c r="A183" s="6"/>
      <c r="B183" s="713">
        <v>183</v>
      </c>
      <c r="C183" s="11"/>
      <c r="D183" s="96"/>
      <c r="E183" s="27">
        <v>601.16</v>
      </c>
      <c r="F183" s="13"/>
      <c r="G183" s="13"/>
      <c r="H183" s="6"/>
      <c r="I183" s="179"/>
      <c r="J183" s="464"/>
      <c r="K183" s="179"/>
      <c r="L183" s="179"/>
      <c r="M183" s="179"/>
      <c r="N183" s="464"/>
      <c r="O183" s="933"/>
      <c r="P183" s="48"/>
      <c r="Q183" s="6"/>
      <c r="R183" s="6"/>
    </row>
    <row r="184" spans="1:18">
      <c r="A184" s="6"/>
      <c r="B184" s="713">
        <v>184</v>
      </c>
      <c r="C184" s="11"/>
      <c r="D184" s="96"/>
      <c r="E184" s="27">
        <v>601.19000000000005</v>
      </c>
      <c r="F184" s="13" t="s">
        <v>114</v>
      </c>
      <c r="G184" s="13"/>
      <c r="H184" s="6"/>
      <c r="I184" s="179"/>
      <c r="J184" s="464"/>
      <c r="K184" s="179"/>
      <c r="L184" s="179"/>
      <c r="M184" s="179"/>
      <c r="N184" s="464"/>
      <c r="O184" s="933"/>
      <c r="P184" s="48"/>
      <c r="Q184" s="6"/>
      <c r="R184" s="6"/>
    </row>
    <row r="185" spans="1:18">
      <c r="A185" s="6"/>
      <c r="B185" s="713">
        <v>185</v>
      </c>
      <c r="C185" s="146" t="s">
        <v>287</v>
      </c>
      <c r="D185" s="96"/>
      <c r="E185" s="27"/>
      <c r="F185" s="13"/>
      <c r="G185" s="13"/>
      <c r="H185" s="6"/>
      <c r="I185" s="164">
        <f>SUM(I175:I184)</f>
        <v>0</v>
      </c>
      <c r="J185" s="464"/>
      <c r="K185" s="164">
        <f>SUM(K175:K184)</f>
        <v>0</v>
      </c>
      <c r="L185" s="164">
        <f>SUM(L175:L184)</f>
        <v>0</v>
      </c>
      <c r="M185" s="164">
        <f>SUM(M175:M184)</f>
        <v>0</v>
      </c>
      <c r="N185" s="464"/>
      <c r="O185" s="933"/>
      <c r="P185" s="48"/>
      <c r="Q185" s="6"/>
      <c r="R185" s="6"/>
    </row>
    <row r="186" spans="1:18">
      <c r="A186" s="6"/>
      <c r="B186" s="713">
        <v>186</v>
      </c>
      <c r="C186" s="11"/>
      <c r="G186" s="13"/>
      <c r="H186" s="6"/>
      <c r="I186" s="169"/>
      <c r="J186" s="464"/>
      <c r="K186" s="169"/>
      <c r="L186" s="169"/>
      <c r="M186" s="169"/>
      <c r="N186" s="464"/>
      <c r="O186" s="169"/>
      <c r="P186" s="48"/>
      <c r="Q186" s="6"/>
      <c r="R186" s="6"/>
    </row>
    <row r="187" spans="1:18">
      <c r="A187" s="6"/>
      <c r="B187" s="713">
        <v>187</v>
      </c>
      <c r="C187" s="11"/>
      <c r="D187" s="96">
        <v>601.20000000000005</v>
      </c>
      <c r="E187" s="12" t="s">
        <v>181</v>
      </c>
      <c r="F187" s="13"/>
      <c r="G187" s="13"/>
      <c r="H187" s="6"/>
      <c r="I187" s="179"/>
      <c r="J187" s="464"/>
      <c r="K187" s="179"/>
      <c r="L187" s="179"/>
      <c r="M187" s="179"/>
      <c r="N187" s="464"/>
      <c r="O187" s="254" t="s">
        <v>342</v>
      </c>
      <c r="P187" s="48"/>
      <c r="Q187" s="6"/>
      <c r="R187" s="6"/>
    </row>
    <row r="188" spans="1:18">
      <c r="A188" s="6"/>
      <c r="B188" s="713">
        <v>188</v>
      </c>
      <c r="C188" s="11"/>
      <c r="D188" s="96"/>
      <c r="E188" s="12"/>
      <c r="F188" s="13"/>
      <c r="G188" s="13"/>
      <c r="H188" s="6"/>
      <c r="I188" s="166"/>
      <c r="J188" s="464"/>
      <c r="K188" s="169"/>
      <c r="L188" s="169"/>
      <c r="M188" s="169"/>
      <c r="N188" s="464"/>
      <c r="O188" s="169"/>
      <c r="P188" s="48"/>
      <c r="Q188" s="6"/>
      <c r="R188" s="6"/>
    </row>
    <row r="189" spans="1:18">
      <c r="A189" s="6"/>
      <c r="B189" s="713">
        <v>189</v>
      </c>
      <c r="C189" s="11"/>
      <c r="D189" s="96">
        <v>601.29999999999995</v>
      </c>
      <c r="E189" s="12" t="s">
        <v>179</v>
      </c>
      <c r="F189" s="13"/>
      <c r="G189" s="13"/>
      <c r="H189" s="6"/>
      <c r="I189" s="179"/>
      <c r="J189" s="464"/>
      <c r="K189" s="179"/>
      <c r="L189" s="179"/>
      <c r="M189" s="179"/>
      <c r="N189" s="464"/>
      <c r="O189" s="932" t="s">
        <v>344</v>
      </c>
      <c r="P189" s="48"/>
      <c r="Q189" s="6"/>
      <c r="R189" s="6"/>
    </row>
    <row r="190" spans="1:18">
      <c r="A190" s="6"/>
      <c r="B190" s="713">
        <v>190</v>
      </c>
      <c r="C190" s="11"/>
      <c r="D190" s="96"/>
      <c r="E190" s="83">
        <v>601.30499999999995</v>
      </c>
      <c r="F190" s="13" t="s">
        <v>182</v>
      </c>
      <c r="H190" s="6"/>
      <c r="I190" s="179"/>
      <c r="J190" s="464"/>
      <c r="K190" s="179"/>
      <c r="L190" s="179"/>
      <c r="M190" s="179"/>
      <c r="N190" s="464"/>
      <c r="O190" s="933"/>
      <c r="P190" s="48"/>
      <c r="Q190" s="6"/>
      <c r="R190" s="6"/>
    </row>
    <row r="191" spans="1:18">
      <c r="A191" s="6"/>
      <c r="B191" s="713">
        <v>191</v>
      </c>
      <c r="C191" s="11"/>
      <c r="D191" s="96"/>
      <c r="E191" s="83">
        <v>601.30999999999995</v>
      </c>
      <c r="F191" s="13" t="s">
        <v>118</v>
      </c>
      <c r="H191" s="6"/>
      <c r="I191" s="179"/>
      <c r="J191" s="464"/>
      <c r="K191" s="179"/>
      <c r="L191" s="179"/>
      <c r="M191" s="179"/>
      <c r="N191" s="464"/>
      <c r="O191" s="933"/>
      <c r="P191" s="48"/>
      <c r="Q191" s="6"/>
      <c r="R191" s="6"/>
    </row>
    <row r="192" spans="1:18">
      <c r="A192" s="6"/>
      <c r="B192" s="713">
        <v>192</v>
      </c>
      <c r="C192" s="11"/>
      <c r="D192" s="96"/>
      <c r="E192" s="83">
        <v>601.31500000000005</v>
      </c>
      <c r="F192" s="13" t="s">
        <v>139</v>
      </c>
      <c r="H192" s="6"/>
      <c r="I192" s="179"/>
      <c r="J192" s="464"/>
      <c r="K192" s="179"/>
      <c r="L192" s="179"/>
      <c r="M192" s="179"/>
      <c r="N192" s="464"/>
      <c r="O192" s="933"/>
      <c r="P192" s="48"/>
      <c r="Q192" s="6"/>
      <c r="R192" s="6"/>
    </row>
    <row r="193" spans="1:18">
      <c r="A193" s="6"/>
      <c r="B193" s="713">
        <v>193</v>
      </c>
      <c r="C193" s="11"/>
      <c r="D193" s="96"/>
      <c r="E193" s="83">
        <v>601.32000000000005</v>
      </c>
      <c r="F193" s="13" t="s">
        <v>183</v>
      </c>
      <c r="H193" s="6"/>
      <c r="I193" s="179"/>
      <c r="J193" s="464"/>
      <c r="K193" s="179"/>
      <c r="L193" s="179"/>
      <c r="M193" s="179"/>
      <c r="N193" s="464"/>
      <c r="O193" s="933"/>
      <c r="P193" s="48"/>
      <c r="Q193" s="6"/>
      <c r="R193" s="6"/>
    </row>
    <row r="194" spans="1:18">
      <c r="A194" s="6"/>
      <c r="B194" s="713">
        <v>194</v>
      </c>
      <c r="C194" s="11"/>
      <c r="D194" s="96"/>
      <c r="E194" s="83">
        <v>601.32500000000005</v>
      </c>
      <c r="F194" s="13" t="s">
        <v>140</v>
      </c>
      <c r="H194" s="6"/>
      <c r="I194" s="179"/>
      <c r="J194" s="464"/>
      <c r="K194" s="179"/>
      <c r="L194" s="179"/>
      <c r="M194" s="179"/>
      <c r="N194" s="464"/>
      <c r="O194" s="933"/>
      <c r="P194" s="48"/>
      <c r="Q194" s="6"/>
      <c r="R194" s="6"/>
    </row>
    <row r="195" spans="1:18">
      <c r="A195" s="6"/>
      <c r="B195" s="713">
        <v>195</v>
      </c>
      <c r="C195" s="11"/>
      <c r="D195" s="96"/>
      <c r="E195" s="83">
        <v>601.33000000000004</v>
      </c>
      <c r="F195" s="13" t="s">
        <v>240</v>
      </c>
      <c r="H195" s="6"/>
      <c r="I195" s="179"/>
      <c r="J195" s="464"/>
      <c r="K195" s="179"/>
      <c r="L195" s="179"/>
      <c r="M195" s="179"/>
      <c r="N195" s="464"/>
      <c r="O195" s="933"/>
      <c r="P195" s="48"/>
      <c r="Q195" s="6"/>
      <c r="R195" s="6"/>
    </row>
    <row r="196" spans="1:18">
      <c r="A196" s="6"/>
      <c r="B196" s="713">
        <v>196</v>
      </c>
      <c r="C196" s="11"/>
      <c r="D196" s="96"/>
      <c r="E196" s="83">
        <v>601.33500000000004</v>
      </c>
      <c r="F196" s="13" t="s">
        <v>184</v>
      </c>
      <c r="H196" s="6"/>
      <c r="I196" s="179"/>
      <c r="J196" s="464"/>
      <c r="K196" s="179"/>
      <c r="L196" s="179"/>
      <c r="M196" s="179"/>
      <c r="N196" s="464"/>
      <c r="O196" s="933"/>
      <c r="P196" s="48"/>
      <c r="Q196" s="6"/>
      <c r="R196" s="6"/>
    </row>
    <row r="197" spans="1:18">
      <c r="A197" s="6"/>
      <c r="B197" s="713">
        <v>197</v>
      </c>
      <c r="C197" s="11"/>
      <c r="D197" s="96"/>
      <c r="E197" s="83">
        <v>601.34</v>
      </c>
      <c r="F197" s="13" t="s">
        <v>79</v>
      </c>
      <c r="H197" s="6"/>
      <c r="I197" s="179"/>
      <c r="J197" s="464"/>
      <c r="K197" s="179"/>
      <c r="L197" s="179"/>
      <c r="M197" s="179"/>
      <c r="N197" s="464"/>
      <c r="O197" s="933"/>
      <c r="P197" s="48"/>
      <c r="Q197" s="6"/>
      <c r="R197" s="6"/>
    </row>
    <row r="198" spans="1:18">
      <c r="A198" s="6"/>
      <c r="B198" s="713">
        <v>198</v>
      </c>
      <c r="C198" s="11"/>
      <c r="D198" s="96"/>
      <c r="E198" s="83">
        <v>601.34500000000003</v>
      </c>
      <c r="F198" s="13" t="s">
        <v>185</v>
      </c>
      <c r="H198" s="6"/>
      <c r="I198" s="179"/>
      <c r="J198" s="464"/>
      <c r="K198" s="179"/>
      <c r="L198" s="179"/>
      <c r="M198" s="179"/>
      <c r="N198" s="464"/>
      <c r="O198" s="933"/>
      <c r="P198" s="48"/>
      <c r="Q198" s="6"/>
      <c r="R198" s="6"/>
    </row>
    <row r="199" spans="1:18">
      <c r="A199" s="6"/>
      <c r="B199" s="713">
        <v>199</v>
      </c>
      <c r="C199" s="11"/>
      <c r="D199" s="96"/>
      <c r="E199" s="83">
        <v>601.35</v>
      </c>
      <c r="F199" s="13" t="s">
        <v>144</v>
      </c>
      <c r="H199" s="6"/>
      <c r="I199" s="179"/>
      <c r="J199" s="464"/>
      <c r="K199" s="179"/>
      <c r="L199" s="179"/>
      <c r="M199" s="179"/>
      <c r="N199" s="464"/>
      <c r="O199" s="939"/>
      <c r="P199" s="48"/>
      <c r="Q199" s="6"/>
      <c r="R199" s="6"/>
    </row>
    <row r="200" spans="1:18">
      <c r="A200" s="6"/>
      <c r="B200" s="713">
        <v>200</v>
      </c>
      <c r="C200" s="11"/>
      <c r="D200" s="96"/>
      <c r="E200" s="83">
        <v>601.35500000000002</v>
      </c>
      <c r="F200" s="13" t="s">
        <v>166</v>
      </c>
      <c r="H200" s="6"/>
      <c r="I200" s="179"/>
      <c r="J200" s="464"/>
      <c r="K200" s="179"/>
      <c r="L200" s="179"/>
      <c r="M200" s="179"/>
      <c r="N200" s="464"/>
      <c r="O200" s="939"/>
      <c r="P200" s="48"/>
      <c r="Q200" s="6"/>
      <c r="R200" s="6"/>
    </row>
    <row r="201" spans="1:18">
      <c r="A201" s="6"/>
      <c r="B201" s="713">
        <v>201</v>
      </c>
      <c r="C201" s="11"/>
      <c r="D201" s="96"/>
      <c r="E201" s="83">
        <v>601.36</v>
      </c>
      <c r="F201" s="13" t="s">
        <v>119</v>
      </c>
      <c r="H201" s="6"/>
      <c r="I201" s="179"/>
      <c r="J201" s="464"/>
      <c r="K201" s="179"/>
      <c r="L201" s="179"/>
      <c r="M201" s="179"/>
      <c r="N201" s="464"/>
      <c r="O201" s="939"/>
      <c r="P201" s="48"/>
      <c r="Q201" s="6"/>
      <c r="R201" s="6"/>
    </row>
    <row r="202" spans="1:18">
      <c r="A202" s="6"/>
      <c r="B202" s="713">
        <v>202</v>
      </c>
      <c r="C202" s="11"/>
      <c r="D202" s="96"/>
      <c r="E202" s="83">
        <v>601.36500000000001</v>
      </c>
      <c r="F202" s="13" t="s">
        <v>186</v>
      </c>
      <c r="H202" s="6"/>
      <c r="I202" s="179"/>
      <c r="J202" s="464"/>
      <c r="K202" s="179"/>
      <c r="L202" s="179"/>
      <c r="M202" s="179"/>
      <c r="N202" s="464"/>
      <c r="O202" s="939"/>
      <c r="P202" s="48"/>
      <c r="Q202" s="6"/>
      <c r="R202" s="6"/>
    </row>
    <row r="203" spans="1:18">
      <c r="A203" s="6"/>
      <c r="B203" s="713">
        <v>203</v>
      </c>
      <c r="C203" s="11"/>
      <c r="D203" s="96"/>
      <c r="E203" s="83">
        <v>601.37</v>
      </c>
      <c r="F203" s="13" t="s">
        <v>187</v>
      </c>
      <c r="H203" s="6"/>
      <c r="I203" s="179"/>
      <c r="J203" s="464"/>
      <c r="K203" s="179"/>
      <c r="L203" s="179"/>
      <c r="M203" s="179"/>
      <c r="N203" s="464"/>
      <c r="O203" s="939"/>
      <c r="P203" s="48"/>
      <c r="Q203" s="6"/>
      <c r="R203" s="6"/>
    </row>
    <row r="204" spans="1:18">
      <c r="A204" s="6"/>
      <c r="B204" s="713">
        <v>204</v>
      </c>
      <c r="C204" s="11"/>
      <c r="D204" s="96"/>
      <c r="E204" s="83">
        <v>601.375</v>
      </c>
      <c r="F204" s="13" t="s">
        <v>188</v>
      </c>
      <c r="H204" s="6"/>
      <c r="I204" s="179"/>
      <c r="J204" s="464"/>
      <c r="K204" s="179"/>
      <c r="L204" s="179"/>
      <c r="M204" s="179"/>
      <c r="N204" s="464"/>
      <c r="O204" s="939"/>
      <c r="P204" s="48"/>
      <c r="Q204" s="6"/>
      <c r="R204" s="6"/>
    </row>
    <row r="205" spans="1:18">
      <c r="A205" s="6"/>
      <c r="B205" s="713">
        <v>205</v>
      </c>
      <c r="C205" s="11"/>
      <c r="D205" s="96"/>
      <c r="E205" s="83">
        <v>601.39499999999998</v>
      </c>
      <c r="F205" s="13" t="s">
        <v>114</v>
      </c>
      <c r="H205" s="6"/>
      <c r="I205" s="179"/>
      <c r="J205" s="464"/>
      <c r="K205" s="179"/>
      <c r="L205" s="179"/>
      <c r="M205" s="179"/>
      <c r="N205" s="464"/>
      <c r="O205" s="939"/>
      <c r="P205" s="48"/>
      <c r="Q205" s="6"/>
      <c r="R205" s="6"/>
    </row>
    <row r="206" spans="1:18">
      <c r="A206" s="6"/>
      <c r="B206" s="713">
        <v>206</v>
      </c>
      <c r="C206" s="11"/>
      <c r="D206" s="96"/>
      <c r="E206" s="12"/>
      <c r="F206" s="24"/>
      <c r="G206" s="13"/>
      <c r="H206" s="6"/>
      <c r="I206" s="179"/>
      <c r="J206" s="464"/>
      <c r="K206" s="179"/>
      <c r="L206" s="179"/>
      <c r="M206" s="179"/>
      <c r="N206" s="464"/>
      <c r="O206" s="939"/>
      <c r="P206" s="48"/>
      <c r="Q206" s="6"/>
      <c r="R206" s="6"/>
    </row>
    <row r="207" spans="1:18">
      <c r="A207" s="6"/>
      <c r="B207" s="713">
        <v>207</v>
      </c>
      <c r="C207" s="11"/>
      <c r="D207" s="96"/>
      <c r="E207" s="12"/>
      <c r="F207" s="24"/>
      <c r="G207" s="13"/>
      <c r="H207" s="6"/>
      <c r="I207" s="179"/>
      <c r="J207" s="464"/>
      <c r="K207" s="179"/>
      <c r="L207" s="179"/>
      <c r="M207" s="179"/>
      <c r="N207" s="464"/>
      <c r="O207" s="939"/>
      <c r="P207" s="48"/>
      <c r="Q207" s="6"/>
      <c r="R207" s="6"/>
    </row>
    <row r="208" spans="1:18">
      <c r="A208" s="6"/>
      <c r="B208" s="713">
        <v>208</v>
      </c>
      <c r="C208" s="11"/>
      <c r="D208" s="96"/>
      <c r="E208" s="12"/>
      <c r="F208" s="24"/>
      <c r="G208" s="13"/>
      <c r="H208" s="6"/>
      <c r="I208" s="179"/>
      <c r="J208" s="464"/>
      <c r="K208" s="179"/>
      <c r="L208" s="179"/>
      <c r="M208" s="179"/>
      <c r="N208" s="464"/>
      <c r="O208" s="939"/>
      <c r="P208" s="48"/>
      <c r="Q208" s="6"/>
      <c r="R208" s="6"/>
    </row>
    <row r="209" spans="1:18">
      <c r="A209" s="6"/>
      <c r="B209" s="713">
        <v>209</v>
      </c>
      <c r="C209" s="11"/>
      <c r="D209" s="96"/>
      <c r="E209" s="12"/>
      <c r="F209" s="24"/>
      <c r="G209" s="13"/>
      <c r="H209" s="6"/>
      <c r="I209" s="179"/>
      <c r="J209" s="464"/>
      <c r="K209" s="179"/>
      <c r="L209" s="179"/>
      <c r="M209" s="179"/>
      <c r="N209" s="464"/>
      <c r="O209" s="939"/>
      <c r="P209" s="48"/>
      <c r="Q209" s="6"/>
      <c r="R209" s="6"/>
    </row>
    <row r="210" spans="1:18">
      <c r="A210" s="6"/>
      <c r="B210" s="713">
        <v>210</v>
      </c>
      <c r="C210" s="11"/>
      <c r="D210" s="96"/>
      <c r="E210" s="12"/>
      <c r="F210" s="24"/>
      <c r="G210" s="13"/>
      <c r="H210" s="6"/>
      <c r="I210" s="179"/>
      <c r="J210" s="464"/>
      <c r="K210" s="179"/>
      <c r="L210" s="179"/>
      <c r="M210" s="179"/>
      <c r="N210" s="464"/>
      <c r="O210" s="939"/>
      <c r="P210" s="48"/>
      <c r="Q210" s="6"/>
      <c r="R210" s="6"/>
    </row>
    <row r="211" spans="1:18">
      <c r="A211" s="6"/>
      <c r="B211" s="713">
        <v>211</v>
      </c>
      <c r="C211" s="146" t="s">
        <v>288</v>
      </c>
      <c r="D211" s="96"/>
      <c r="E211" s="12"/>
      <c r="F211" s="13"/>
      <c r="G211" s="13"/>
      <c r="H211" s="6"/>
      <c r="I211" s="164">
        <f>SUM(I189:I210)</f>
        <v>0</v>
      </c>
      <c r="J211" s="464"/>
      <c r="K211" s="164">
        <f>SUM(K189:K210)</f>
        <v>0</v>
      </c>
      <c r="L211" s="164">
        <f>SUM(L189:L210)</f>
        <v>0</v>
      </c>
      <c r="M211" s="164">
        <f>SUM(M189:M210)</f>
        <v>0</v>
      </c>
      <c r="N211" s="464"/>
      <c r="O211" s="939"/>
      <c r="P211" s="48"/>
      <c r="Q211" s="6"/>
      <c r="R211" s="6"/>
    </row>
    <row r="212" spans="1:18">
      <c r="A212" s="6"/>
      <c r="B212" s="713">
        <v>212</v>
      </c>
      <c r="C212" s="146"/>
      <c r="D212" s="96"/>
      <c r="E212" s="12"/>
      <c r="F212" s="13"/>
      <c r="G212" s="13"/>
      <c r="H212" s="6"/>
      <c r="I212" s="181"/>
      <c r="J212" s="464"/>
      <c r="K212" s="181"/>
      <c r="L212" s="181"/>
      <c r="M212" s="181"/>
      <c r="N212" s="464"/>
      <c r="O212" s="169"/>
      <c r="P212" s="48"/>
      <c r="Q212" s="6"/>
      <c r="R212" s="6"/>
    </row>
    <row r="213" spans="1:18">
      <c r="A213" s="6"/>
      <c r="B213" s="713">
        <v>213</v>
      </c>
      <c r="C213" s="11">
        <v>602</v>
      </c>
      <c r="D213" s="154" t="s">
        <v>125</v>
      </c>
      <c r="E213" s="12"/>
      <c r="F213" s="13"/>
      <c r="G213" s="13"/>
      <c r="H213" s="6"/>
      <c r="I213" s="179"/>
      <c r="J213" s="464"/>
      <c r="K213" s="179"/>
      <c r="L213" s="179"/>
      <c r="M213" s="179"/>
      <c r="N213" s="464"/>
      <c r="O213" s="254" t="s">
        <v>343</v>
      </c>
      <c r="P213" s="48"/>
      <c r="Q213" s="6"/>
      <c r="R213" s="6"/>
    </row>
    <row r="214" spans="1:18">
      <c r="A214" s="6"/>
      <c r="B214" s="713">
        <v>214</v>
      </c>
      <c r="C214" s="11"/>
      <c r="D214" s="96"/>
      <c r="E214" s="12"/>
      <c r="F214" s="13"/>
      <c r="G214" s="13"/>
      <c r="H214" s="6"/>
      <c r="I214" s="166"/>
      <c r="J214" s="464"/>
      <c r="K214" s="166"/>
      <c r="L214" s="166"/>
      <c r="M214" s="166"/>
      <c r="N214" s="464"/>
      <c r="O214" s="169"/>
      <c r="P214" s="48"/>
      <c r="Q214" s="6"/>
      <c r="R214" s="6"/>
    </row>
    <row r="215" spans="1:18">
      <c r="A215" s="6"/>
      <c r="B215" s="713">
        <v>215</v>
      </c>
      <c r="C215" s="11">
        <v>603</v>
      </c>
      <c r="D215" s="153" t="s">
        <v>241</v>
      </c>
      <c r="E215" s="12"/>
      <c r="F215" s="13"/>
      <c r="G215" s="13"/>
      <c r="H215" s="6"/>
      <c r="I215" s="169"/>
      <c r="J215" s="464"/>
      <c r="K215" s="169"/>
      <c r="L215" s="169"/>
      <c r="M215" s="169"/>
      <c r="N215" s="464"/>
      <c r="O215" s="169"/>
      <c r="P215" s="48"/>
      <c r="Q215" s="6"/>
      <c r="R215" s="6"/>
    </row>
    <row r="216" spans="1:18">
      <c r="A216" s="6"/>
      <c r="B216" s="713">
        <v>216</v>
      </c>
      <c r="C216" s="11"/>
      <c r="D216" s="96">
        <v>603.1</v>
      </c>
      <c r="E216" s="12" t="s">
        <v>59</v>
      </c>
      <c r="F216" s="13"/>
      <c r="G216" s="13"/>
      <c r="H216" s="6"/>
      <c r="I216" s="179"/>
      <c r="J216" s="464"/>
      <c r="K216" s="179"/>
      <c r="L216" s="179"/>
      <c r="M216" s="179"/>
      <c r="N216" s="464"/>
      <c r="O216" s="932" t="s">
        <v>346</v>
      </c>
      <c r="P216" s="48"/>
      <c r="Q216" s="6"/>
      <c r="R216" s="6"/>
    </row>
    <row r="217" spans="1:18">
      <c r="A217" s="6"/>
      <c r="B217" s="713">
        <v>217</v>
      </c>
      <c r="C217" s="11"/>
      <c r="E217" s="27">
        <v>603.12</v>
      </c>
      <c r="F217" s="12" t="s">
        <v>242</v>
      </c>
      <c r="G217" s="13"/>
      <c r="H217" s="6"/>
      <c r="I217" s="179"/>
      <c r="J217" s="464"/>
      <c r="K217" s="179"/>
      <c r="L217" s="179"/>
      <c r="M217" s="179"/>
      <c r="N217" s="464"/>
      <c r="O217" s="933"/>
      <c r="P217" s="48"/>
      <c r="Q217" s="6"/>
      <c r="R217" s="6"/>
    </row>
    <row r="218" spans="1:18">
      <c r="A218" s="6"/>
      <c r="B218" s="713">
        <v>218</v>
      </c>
      <c r="C218" s="11"/>
      <c r="E218" s="27">
        <v>603.13</v>
      </c>
      <c r="F218" s="12" t="s">
        <v>243</v>
      </c>
      <c r="G218" s="13"/>
      <c r="H218" s="6"/>
      <c r="I218" s="179"/>
      <c r="J218" s="464"/>
      <c r="K218" s="179"/>
      <c r="L218" s="179"/>
      <c r="M218" s="179"/>
      <c r="N218" s="464"/>
      <c r="O218" s="933"/>
      <c r="P218" s="48"/>
      <c r="Q218" s="6"/>
      <c r="R218" s="6"/>
    </row>
    <row r="219" spans="1:18">
      <c r="A219" s="6"/>
      <c r="B219" s="713">
        <v>219</v>
      </c>
      <c r="C219" s="11"/>
      <c r="E219" s="27">
        <v>603.14</v>
      </c>
      <c r="F219" s="12"/>
      <c r="G219" s="13"/>
      <c r="H219" s="6"/>
      <c r="I219" s="179"/>
      <c r="J219" s="464"/>
      <c r="K219" s="179"/>
      <c r="L219" s="179"/>
      <c r="M219" s="179"/>
      <c r="N219" s="464"/>
      <c r="O219" s="933"/>
      <c r="P219" s="48"/>
      <c r="Q219" s="6"/>
      <c r="R219" s="6"/>
    </row>
    <row r="220" spans="1:18">
      <c r="A220" s="6"/>
      <c r="B220" s="713">
        <v>220</v>
      </c>
      <c r="C220" s="11"/>
      <c r="D220" s="96"/>
      <c r="E220" s="27">
        <v>603.15</v>
      </c>
      <c r="F220" s="13"/>
      <c r="G220" s="13"/>
      <c r="H220" s="6"/>
      <c r="I220" s="179"/>
      <c r="J220" s="464"/>
      <c r="K220" s="179"/>
      <c r="L220" s="179"/>
      <c r="M220" s="179"/>
      <c r="N220" s="464"/>
      <c r="O220" s="933"/>
      <c r="P220" s="48"/>
      <c r="Q220" s="6"/>
      <c r="R220" s="6"/>
    </row>
    <row r="221" spans="1:18">
      <c r="A221" s="6"/>
      <c r="B221" s="713">
        <v>221</v>
      </c>
      <c r="C221" s="11"/>
      <c r="D221" s="96"/>
      <c r="E221" s="27">
        <v>603.19000000000005</v>
      </c>
      <c r="F221" s="13" t="s">
        <v>114</v>
      </c>
      <c r="G221" s="13"/>
      <c r="H221" s="6"/>
      <c r="I221" s="179"/>
      <c r="J221" s="464"/>
      <c r="K221" s="179"/>
      <c r="L221" s="179"/>
      <c r="M221" s="179"/>
      <c r="N221" s="464"/>
      <c r="O221" s="933"/>
      <c r="P221" s="48"/>
      <c r="Q221" s="6"/>
      <c r="R221" s="6"/>
    </row>
    <row r="222" spans="1:18">
      <c r="A222" s="6"/>
      <c r="B222" s="713">
        <v>222</v>
      </c>
      <c r="C222" s="146" t="s">
        <v>289</v>
      </c>
      <c r="D222" s="96"/>
      <c r="E222" s="12"/>
      <c r="F222" s="13"/>
      <c r="G222" s="13"/>
      <c r="H222" s="6"/>
      <c r="I222" s="164">
        <f>SUM(I216:I221)</f>
        <v>0</v>
      </c>
      <c r="J222" s="464"/>
      <c r="K222" s="164">
        <f>SUM(K216:K221)</f>
        <v>0</v>
      </c>
      <c r="L222" s="164">
        <f>SUM(L216:L221)</f>
        <v>0</v>
      </c>
      <c r="M222" s="164">
        <f>SUM(M216:M221)</f>
        <v>0</v>
      </c>
      <c r="N222" s="464"/>
      <c r="O222" s="933"/>
      <c r="P222" s="48"/>
      <c r="Q222" s="6"/>
      <c r="R222" s="6"/>
    </row>
    <row r="223" spans="1:18">
      <c r="A223" s="6"/>
      <c r="B223" s="713">
        <v>223</v>
      </c>
      <c r="D223" s="96">
        <v>603.20000000000005</v>
      </c>
      <c r="E223" s="12" t="s">
        <v>126</v>
      </c>
      <c r="F223" s="12"/>
      <c r="G223" s="13"/>
      <c r="H223" s="6"/>
      <c r="I223" s="170"/>
      <c r="J223" s="464"/>
      <c r="K223" s="170"/>
      <c r="L223" s="170"/>
      <c r="M223" s="170"/>
      <c r="N223" s="464"/>
      <c r="O223" s="933"/>
      <c r="P223" s="48"/>
      <c r="Q223" s="6"/>
      <c r="R223" s="6"/>
    </row>
    <row r="224" spans="1:18">
      <c r="A224" s="6"/>
      <c r="B224" s="713">
        <v>224</v>
      </c>
      <c r="C224" s="11"/>
      <c r="E224" s="89">
        <v>603.21</v>
      </c>
      <c r="F224" s="12" t="s">
        <v>123</v>
      </c>
      <c r="H224" s="6"/>
      <c r="I224" s="179"/>
      <c r="J224" s="464"/>
      <c r="K224" s="179"/>
      <c r="L224" s="179"/>
      <c r="M224" s="179"/>
      <c r="N224" s="464"/>
      <c r="O224" s="933"/>
      <c r="P224" s="48"/>
      <c r="Q224" s="6"/>
      <c r="R224" s="6"/>
    </row>
    <row r="225" spans="1:18">
      <c r="A225" s="6"/>
      <c r="B225" s="713">
        <v>225</v>
      </c>
      <c r="C225" s="11"/>
      <c r="E225" s="89">
        <v>603.22</v>
      </c>
      <c r="F225" s="12" t="s">
        <v>244</v>
      </c>
      <c r="G225" s="13"/>
      <c r="H225" s="6"/>
      <c r="I225" s="179"/>
      <c r="J225" s="464"/>
      <c r="K225" s="179"/>
      <c r="L225" s="179"/>
      <c r="M225" s="179"/>
      <c r="N225" s="464"/>
      <c r="O225" s="933"/>
      <c r="P225" s="48"/>
      <c r="Q225" s="6"/>
      <c r="R225" s="6"/>
    </row>
    <row r="226" spans="1:18">
      <c r="A226" s="6"/>
      <c r="B226" s="713">
        <v>226</v>
      </c>
      <c r="C226" s="25"/>
      <c r="E226" s="89">
        <v>603.23</v>
      </c>
      <c r="F226" s="26" t="s">
        <v>246</v>
      </c>
      <c r="G226" s="13"/>
      <c r="H226" s="6"/>
      <c r="I226" s="179"/>
      <c r="J226" s="464"/>
      <c r="K226" s="179"/>
      <c r="L226" s="179"/>
      <c r="M226" s="179"/>
      <c r="N226" s="464"/>
      <c r="O226" s="933"/>
      <c r="P226" s="48"/>
      <c r="Q226" s="6"/>
      <c r="R226" s="6"/>
    </row>
    <row r="227" spans="1:18">
      <c r="A227" s="6"/>
      <c r="B227" s="713">
        <v>227</v>
      </c>
      <c r="C227" s="11"/>
      <c r="E227" s="89">
        <v>603.24</v>
      </c>
      <c r="F227" s="12" t="s">
        <v>80</v>
      </c>
      <c r="G227" s="13"/>
      <c r="H227" s="6"/>
      <c r="I227" s="179"/>
      <c r="J227" s="464"/>
      <c r="K227" s="179"/>
      <c r="L227" s="179"/>
      <c r="M227" s="179"/>
      <c r="N227" s="464"/>
      <c r="O227" s="933"/>
      <c r="P227" s="48"/>
      <c r="Q227" s="6"/>
      <c r="R227" s="6"/>
    </row>
    <row r="228" spans="1:18">
      <c r="A228" s="6"/>
      <c r="B228" s="713">
        <v>228</v>
      </c>
      <c r="C228" s="11"/>
      <c r="E228" s="89">
        <v>603.25</v>
      </c>
      <c r="F228" s="12"/>
      <c r="G228" s="13"/>
      <c r="H228" s="6"/>
      <c r="I228" s="179"/>
      <c r="J228" s="464"/>
      <c r="K228" s="179"/>
      <c r="L228" s="179"/>
      <c r="M228" s="179"/>
      <c r="N228" s="464"/>
      <c r="O228" s="933"/>
      <c r="P228" s="48"/>
      <c r="Q228" s="6"/>
      <c r="R228" s="6"/>
    </row>
    <row r="229" spans="1:18">
      <c r="A229" s="6"/>
      <c r="B229" s="713">
        <v>229</v>
      </c>
      <c r="C229" s="11"/>
      <c r="E229" s="89">
        <v>603.29</v>
      </c>
      <c r="F229" s="12" t="s">
        <v>114</v>
      </c>
      <c r="G229" s="13"/>
      <c r="H229" s="6"/>
      <c r="I229" s="179"/>
      <c r="J229" s="464"/>
      <c r="K229" s="179"/>
      <c r="L229" s="179"/>
      <c r="M229" s="179"/>
      <c r="N229" s="464"/>
      <c r="O229" s="933"/>
      <c r="P229" s="48"/>
      <c r="Q229" s="6"/>
      <c r="R229" s="6"/>
    </row>
    <row r="230" spans="1:18">
      <c r="A230" s="6"/>
      <c r="B230" s="713">
        <v>230</v>
      </c>
      <c r="C230" s="146" t="s">
        <v>290</v>
      </c>
      <c r="D230" s="96"/>
      <c r="E230" s="12"/>
      <c r="F230" s="13"/>
      <c r="G230" s="13"/>
      <c r="H230" s="6"/>
      <c r="I230" s="164">
        <f>SUM(I224:I229)</f>
        <v>0</v>
      </c>
      <c r="J230" s="464"/>
      <c r="K230" s="164">
        <f>SUM(K224:K229)</f>
        <v>0</v>
      </c>
      <c r="L230" s="164">
        <f>SUM(L224:L229)</f>
        <v>0</v>
      </c>
      <c r="M230" s="164">
        <f>SUM(M224:M229)</f>
        <v>0</v>
      </c>
      <c r="N230" s="464"/>
      <c r="O230" s="933"/>
      <c r="P230" s="48"/>
      <c r="Q230" s="6"/>
      <c r="R230" s="6"/>
    </row>
    <row r="231" spans="1:18">
      <c r="A231" s="6"/>
      <c r="B231" s="713">
        <v>231</v>
      </c>
      <c r="D231" s="96">
        <v>603.29999999999995</v>
      </c>
      <c r="E231" s="15" t="s">
        <v>192</v>
      </c>
      <c r="F231" s="13"/>
      <c r="G231" s="13"/>
      <c r="H231" s="6"/>
      <c r="I231" s="169"/>
      <c r="J231" s="464"/>
      <c r="K231" s="169"/>
      <c r="L231" s="169"/>
      <c r="M231" s="169"/>
      <c r="N231" s="464"/>
      <c r="O231" s="169"/>
      <c r="P231" s="48"/>
      <c r="Q231" s="6"/>
      <c r="R231" s="6"/>
    </row>
    <row r="232" spans="1:18">
      <c r="A232" s="6"/>
      <c r="B232" s="713">
        <v>232</v>
      </c>
      <c r="C232" s="11"/>
      <c r="E232" s="27">
        <v>603.30999999999995</v>
      </c>
      <c r="F232" s="12" t="s">
        <v>123</v>
      </c>
      <c r="G232" s="13"/>
      <c r="H232" s="6"/>
      <c r="I232" s="179"/>
      <c r="J232" s="464"/>
      <c r="K232" s="179"/>
      <c r="L232" s="179"/>
      <c r="M232" s="179"/>
      <c r="N232" s="464"/>
      <c r="O232" s="932" t="s">
        <v>347</v>
      </c>
      <c r="P232" s="48"/>
      <c r="Q232" s="6"/>
      <c r="R232" s="6"/>
    </row>
    <row r="233" spans="1:18">
      <c r="A233" s="6"/>
      <c r="B233" s="713">
        <v>233</v>
      </c>
      <c r="C233" s="11"/>
      <c r="E233" s="27">
        <v>603.32000000000005</v>
      </c>
      <c r="F233" s="12" t="s">
        <v>245</v>
      </c>
      <c r="G233" s="13"/>
      <c r="H233" s="6"/>
      <c r="I233" s="179"/>
      <c r="J233" s="464"/>
      <c r="K233" s="179"/>
      <c r="L233" s="179"/>
      <c r="M233" s="179"/>
      <c r="N233" s="464"/>
      <c r="O233" s="933"/>
      <c r="P233" s="48"/>
      <c r="Q233" s="6"/>
      <c r="R233" s="6"/>
    </row>
    <row r="234" spans="1:18">
      <c r="A234" s="6"/>
      <c r="B234" s="713">
        <v>234</v>
      </c>
      <c r="C234" s="11"/>
      <c r="E234" s="27">
        <v>603.33000000000004</v>
      </c>
      <c r="F234" s="12" t="s">
        <v>149</v>
      </c>
      <c r="G234" s="13"/>
      <c r="H234" s="6"/>
      <c r="I234" s="179"/>
      <c r="J234" s="464"/>
      <c r="K234" s="179"/>
      <c r="L234" s="179"/>
      <c r="M234" s="179"/>
      <c r="N234" s="464"/>
      <c r="O234" s="933"/>
      <c r="P234" s="48"/>
      <c r="Q234" s="6"/>
      <c r="R234" s="6"/>
    </row>
    <row r="235" spans="1:18">
      <c r="A235" s="6"/>
      <c r="B235" s="713">
        <v>235</v>
      </c>
      <c r="C235" s="11"/>
      <c r="E235" s="27">
        <v>603.34</v>
      </c>
      <c r="F235" s="12" t="s">
        <v>124</v>
      </c>
      <c r="G235" s="13"/>
      <c r="H235" s="6"/>
      <c r="I235" s="179"/>
      <c r="J235" s="464"/>
      <c r="K235" s="179"/>
      <c r="L235" s="179"/>
      <c r="M235" s="179"/>
      <c r="N235" s="464"/>
      <c r="O235" s="933"/>
      <c r="P235" s="48"/>
      <c r="Q235" s="6"/>
      <c r="R235" s="6"/>
    </row>
    <row r="236" spans="1:18">
      <c r="A236" s="6"/>
      <c r="B236" s="713">
        <v>236</v>
      </c>
      <c r="C236" s="11"/>
      <c r="D236" s="96"/>
      <c r="E236" s="27">
        <v>603.39</v>
      </c>
      <c r="F236" s="13" t="s">
        <v>114</v>
      </c>
      <c r="G236" s="13"/>
      <c r="H236" s="6"/>
      <c r="I236" s="179"/>
      <c r="J236" s="464"/>
      <c r="K236" s="179"/>
      <c r="L236" s="179"/>
      <c r="M236" s="179"/>
      <c r="N236" s="464"/>
      <c r="O236" s="933"/>
      <c r="P236" s="48"/>
      <c r="Q236" s="6"/>
      <c r="R236" s="6"/>
    </row>
    <row r="237" spans="1:18">
      <c r="A237" s="6"/>
      <c r="B237" s="713">
        <v>237</v>
      </c>
      <c r="C237" s="146" t="s">
        <v>291</v>
      </c>
      <c r="D237" s="96"/>
      <c r="E237" s="12"/>
      <c r="F237" s="13"/>
      <c r="G237" s="13"/>
      <c r="H237" s="6"/>
      <c r="I237" s="164">
        <f>SUM(I232:I236)</f>
        <v>0</v>
      </c>
      <c r="J237" s="464"/>
      <c r="K237" s="164">
        <f>SUM(K232:K236)</f>
        <v>0</v>
      </c>
      <c r="L237" s="164">
        <f>SUM(L232:L236)</f>
        <v>0</v>
      </c>
      <c r="M237" s="164">
        <f>SUM(M232:M236)</f>
        <v>0</v>
      </c>
      <c r="N237" s="464"/>
      <c r="O237" s="933"/>
      <c r="P237" s="48"/>
      <c r="Q237" s="6"/>
      <c r="R237" s="6"/>
    </row>
    <row r="238" spans="1:18">
      <c r="A238" s="6"/>
      <c r="B238" s="713">
        <v>238</v>
      </c>
      <c r="C238" s="11">
        <v>605</v>
      </c>
      <c r="D238" s="154" t="s">
        <v>132</v>
      </c>
      <c r="E238" s="12"/>
      <c r="F238" s="13"/>
      <c r="G238" s="13"/>
      <c r="H238" s="6"/>
      <c r="I238" s="169"/>
      <c r="J238" s="464"/>
      <c r="K238" s="169"/>
      <c r="L238" s="169"/>
      <c r="M238" s="166"/>
      <c r="N238" s="464"/>
      <c r="O238" s="169"/>
      <c r="P238" s="48"/>
      <c r="Q238" s="6"/>
      <c r="R238" s="6"/>
    </row>
    <row r="239" spans="1:18">
      <c r="A239" s="6"/>
      <c r="B239" s="713">
        <v>239</v>
      </c>
      <c r="C239" s="11"/>
      <c r="D239" s="96">
        <v>605.1</v>
      </c>
      <c r="E239" s="13" t="s">
        <v>324</v>
      </c>
      <c r="F239" s="13"/>
      <c r="H239" s="6"/>
      <c r="I239" s="179"/>
      <c r="J239" s="464"/>
      <c r="K239" s="179"/>
      <c r="L239" s="179"/>
      <c r="M239" s="179"/>
      <c r="N239" s="464"/>
      <c r="O239" s="937" t="s">
        <v>348</v>
      </c>
      <c r="P239" s="48"/>
      <c r="Q239" s="6"/>
      <c r="R239" s="6"/>
    </row>
    <row r="240" spans="1:18">
      <c r="A240" s="6"/>
      <c r="B240" s="713">
        <v>240</v>
      </c>
      <c r="C240" s="11"/>
      <c r="D240" s="96">
        <v>605.20000000000005</v>
      </c>
      <c r="E240" s="13" t="s">
        <v>193</v>
      </c>
      <c r="F240" s="13"/>
      <c r="H240" s="6"/>
      <c r="I240" s="179"/>
      <c r="J240" s="464"/>
      <c r="K240" s="179"/>
      <c r="L240" s="179"/>
      <c r="M240" s="179"/>
      <c r="N240" s="464"/>
      <c r="O240" s="938"/>
      <c r="P240" s="48"/>
      <c r="Q240" s="6"/>
      <c r="R240" s="6"/>
    </row>
    <row r="241" spans="1:18">
      <c r="A241" s="6"/>
      <c r="B241" s="713">
        <v>241</v>
      </c>
      <c r="C241" s="11"/>
      <c r="D241" s="96">
        <v>605.9</v>
      </c>
      <c r="E241" s="27" t="s">
        <v>114</v>
      </c>
      <c r="F241" s="13"/>
      <c r="H241" s="6"/>
      <c r="I241" s="179"/>
      <c r="J241" s="464"/>
      <c r="K241" s="179"/>
      <c r="L241" s="179"/>
      <c r="M241" s="179"/>
      <c r="N241" s="464"/>
      <c r="O241" s="938"/>
      <c r="P241" s="48"/>
      <c r="Q241" s="6"/>
      <c r="R241" s="6"/>
    </row>
    <row r="242" spans="1:18">
      <c r="A242" s="6"/>
      <c r="B242" s="713">
        <v>242</v>
      </c>
      <c r="C242" s="146" t="s">
        <v>292</v>
      </c>
      <c r="D242" s="96"/>
      <c r="E242" s="12"/>
      <c r="F242" s="13"/>
      <c r="G242" s="13"/>
      <c r="H242" s="6"/>
      <c r="I242" s="164">
        <f>SUM(I239:I241)</f>
        <v>0</v>
      </c>
      <c r="J242" s="464"/>
      <c r="K242" s="164">
        <f>SUM(K239:K241)</f>
        <v>0</v>
      </c>
      <c r="L242" s="164">
        <f>SUM(L239:L241)</f>
        <v>0</v>
      </c>
      <c r="M242" s="164">
        <f>SUM(M239:M241)</f>
        <v>0</v>
      </c>
      <c r="N242" s="464"/>
      <c r="O242" s="938"/>
      <c r="P242" s="48"/>
      <c r="Q242" s="6"/>
      <c r="R242" s="6"/>
    </row>
    <row r="243" spans="1:18">
      <c r="A243" s="6"/>
      <c r="B243" s="713">
        <v>243</v>
      </c>
      <c r="C243" s="11">
        <v>610</v>
      </c>
      <c r="D243" s="154" t="s">
        <v>198</v>
      </c>
      <c r="E243" s="12"/>
      <c r="F243" s="13"/>
      <c r="G243" s="13"/>
      <c r="H243" s="6"/>
      <c r="I243" s="166"/>
      <c r="J243" s="464"/>
      <c r="K243" s="166"/>
      <c r="L243" s="166"/>
      <c r="M243" s="169"/>
      <c r="N243" s="464"/>
      <c r="O243" s="169"/>
      <c r="P243" s="48"/>
      <c r="Q243" s="6"/>
      <c r="R243" s="6"/>
    </row>
    <row r="244" spans="1:18">
      <c r="A244" s="6"/>
      <c r="B244" s="713">
        <v>244</v>
      </c>
      <c r="C244" s="11"/>
      <c r="D244" s="96">
        <v>610.1</v>
      </c>
      <c r="E244" s="13" t="s">
        <v>134</v>
      </c>
      <c r="F244" s="13"/>
      <c r="H244" s="6"/>
      <c r="I244" s="179"/>
      <c r="J244" s="464"/>
      <c r="K244" s="179"/>
      <c r="L244" s="179"/>
      <c r="M244" s="179"/>
      <c r="N244" s="464"/>
      <c r="O244" s="179"/>
      <c r="P244" s="48"/>
      <c r="Q244" s="6"/>
      <c r="R244" s="6"/>
    </row>
    <row r="245" spans="1:18">
      <c r="A245" s="6"/>
      <c r="B245" s="713">
        <v>245</v>
      </c>
      <c r="C245" s="11"/>
      <c r="D245" s="96"/>
      <c r="E245" s="27">
        <v>610.11</v>
      </c>
      <c r="F245" s="13" t="s">
        <v>248</v>
      </c>
      <c r="H245" s="6"/>
      <c r="I245" s="179"/>
      <c r="J245" s="464"/>
      <c r="K245" s="179"/>
      <c r="L245" s="179"/>
      <c r="M245" s="179"/>
      <c r="N245" s="464"/>
      <c r="O245" s="179"/>
      <c r="P245" s="48"/>
      <c r="Q245" s="6"/>
      <c r="R245" s="6"/>
    </row>
    <row r="246" spans="1:18">
      <c r="A246" s="6"/>
      <c r="B246" s="713">
        <v>246</v>
      </c>
      <c r="C246" s="11"/>
      <c r="D246" s="96"/>
      <c r="E246" s="27">
        <v>610.12</v>
      </c>
      <c r="F246" s="13" t="s">
        <v>247</v>
      </c>
      <c r="H246" s="6"/>
      <c r="I246" s="179"/>
      <c r="J246" s="464"/>
      <c r="K246" s="179"/>
      <c r="L246" s="179"/>
      <c r="M246" s="179"/>
      <c r="N246" s="464"/>
      <c r="O246" s="179"/>
      <c r="P246" s="48"/>
      <c r="Q246" s="6"/>
      <c r="R246" s="6"/>
    </row>
    <row r="247" spans="1:18">
      <c r="A247" s="6"/>
      <c r="B247" s="713">
        <v>247</v>
      </c>
      <c r="C247" s="11"/>
      <c r="D247" s="96"/>
      <c r="E247" s="27">
        <v>610.19000000000005</v>
      </c>
      <c r="F247" s="13" t="s">
        <v>114</v>
      </c>
      <c r="H247" s="6"/>
      <c r="I247" s="179"/>
      <c r="J247" s="464"/>
      <c r="K247" s="179"/>
      <c r="L247" s="179"/>
      <c r="M247" s="179"/>
      <c r="N247" s="464"/>
      <c r="O247" s="179"/>
      <c r="P247" s="48"/>
      <c r="Q247" s="6"/>
      <c r="R247" s="6"/>
    </row>
    <row r="248" spans="1:18">
      <c r="A248" s="6"/>
      <c r="B248" s="713">
        <v>248</v>
      </c>
      <c r="C248" s="11"/>
      <c r="D248" s="96">
        <v>610.20000000000005</v>
      </c>
      <c r="E248" s="13" t="s">
        <v>136</v>
      </c>
      <c r="F248" s="13"/>
      <c r="H248" s="6"/>
      <c r="I248" s="179"/>
      <c r="J248" s="464"/>
      <c r="K248" s="179"/>
      <c r="L248" s="179"/>
      <c r="M248" s="179"/>
      <c r="N248" s="464"/>
      <c r="O248" s="179"/>
      <c r="P248" s="48"/>
      <c r="Q248" s="6"/>
      <c r="R248" s="6"/>
    </row>
    <row r="249" spans="1:18">
      <c r="A249" s="6"/>
      <c r="B249" s="713">
        <v>249</v>
      </c>
      <c r="C249" s="11"/>
      <c r="D249" s="96">
        <v>610.29999999999995</v>
      </c>
      <c r="E249" s="13" t="s">
        <v>137</v>
      </c>
      <c r="F249" s="13"/>
      <c r="H249" s="6"/>
      <c r="I249" s="179"/>
      <c r="J249" s="464"/>
      <c r="K249" s="179"/>
      <c r="L249" s="179"/>
      <c r="M249" s="179"/>
      <c r="N249" s="464"/>
      <c r="O249" s="179"/>
      <c r="P249" s="48"/>
      <c r="Q249" s="6"/>
      <c r="R249" s="6"/>
    </row>
    <row r="250" spans="1:18">
      <c r="A250" s="6"/>
      <c r="B250" s="713">
        <v>250</v>
      </c>
      <c r="C250" s="11"/>
      <c r="D250" s="96">
        <v>610.4</v>
      </c>
      <c r="E250" s="13" t="s">
        <v>194</v>
      </c>
      <c r="F250" s="13"/>
      <c r="H250" s="6"/>
      <c r="I250" s="179"/>
      <c r="J250" s="464"/>
      <c r="K250" s="179"/>
      <c r="L250" s="179"/>
      <c r="M250" s="179"/>
      <c r="N250" s="464"/>
      <c r="O250" s="179"/>
      <c r="P250" s="48"/>
      <c r="Q250" s="6"/>
      <c r="R250" s="6"/>
    </row>
    <row r="251" spans="1:18">
      <c r="A251" s="6"/>
      <c r="B251" s="713">
        <v>251</v>
      </c>
      <c r="C251" s="11"/>
      <c r="D251" s="96"/>
      <c r="E251" s="27">
        <v>610.41</v>
      </c>
      <c r="F251" s="13"/>
      <c r="H251" s="6"/>
      <c r="I251" s="179"/>
      <c r="J251" s="464"/>
      <c r="K251" s="179"/>
      <c r="L251" s="179"/>
      <c r="M251" s="179"/>
      <c r="N251" s="464"/>
      <c r="O251" s="179"/>
      <c r="P251" s="48"/>
      <c r="Q251" s="6"/>
      <c r="R251" s="6"/>
    </row>
    <row r="252" spans="1:18">
      <c r="A252" s="6"/>
      <c r="B252" s="713">
        <v>252</v>
      </c>
      <c r="C252" s="11"/>
      <c r="D252" s="96"/>
      <c r="E252" s="27">
        <v>610.41999999999996</v>
      </c>
      <c r="F252" s="13"/>
      <c r="H252" s="6"/>
      <c r="I252" s="179"/>
      <c r="J252" s="464"/>
      <c r="K252" s="179"/>
      <c r="L252" s="179"/>
      <c r="M252" s="179"/>
      <c r="N252" s="464"/>
      <c r="O252" s="179"/>
      <c r="P252" s="48"/>
      <c r="Q252" s="6"/>
      <c r="R252" s="6"/>
    </row>
    <row r="253" spans="1:18">
      <c r="A253" s="6"/>
      <c r="B253" s="713">
        <v>253</v>
      </c>
      <c r="C253" s="11"/>
      <c r="D253" s="96"/>
      <c r="E253" s="27">
        <v>610.42999999999995</v>
      </c>
      <c r="F253" s="13"/>
      <c r="H253" s="6"/>
      <c r="I253" s="179"/>
      <c r="J253" s="464"/>
      <c r="K253" s="179"/>
      <c r="L253" s="179"/>
      <c r="M253" s="179"/>
      <c r="N253" s="464"/>
      <c r="O253" s="179"/>
      <c r="P253" s="48"/>
      <c r="Q253" s="6"/>
      <c r="R253" s="6"/>
    </row>
    <row r="254" spans="1:18">
      <c r="A254" s="6"/>
      <c r="B254" s="713">
        <v>254</v>
      </c>
      <c r="C254" s="11"/>
      <c r="E254" s="27">
        <v>610.44000000000005</v>
      </c>
      <c r="F254" s="13" t="s">
        <v>195</v>
      </c>
      <c r="H254" s="6"/>
      <c r="I254" s="179"/>
      <c r="J254" s="464"/>
      <c r="K254" s="179"/>
      <c r="L254" s="179"/>
      <c r="M254" s="179"/>
      <c r="N254" s="464"/>
      <c r="O254" s="179"/>
      <c r="P254" s="48"/>
      <c r="Q254" s="6"/>
      <c r="R254" s="6"/>
    </row>
    <row r="255" spans="1:18">
      <c r="A255" s="6"/>
      <c r="B255" s="713">
        <v>255</v>
      </c>
      <c r="C255" s="11"/>
      <c r="E255" s="27">
        <v>610.45000000000005</v>
      </c>
      <c r="F255" s="13"/>
      <c r="H255" s="6"/>
      <c r="I255" s="179"/>
      <c r="J255" s="464"/>
      <c r="K255" s="179"/>
      <c r="L255" s="179"/>
      <c r="M255" s="179"/>
      <c r="N255" s="464"/>
      <c r="O255" s="179"/>
      <c r="P255" s="48"/>
      <c r="Q255" s="6"/>
      <c r="R255" s="6"/>
    </row>
    <row r="256" spans="1:18">
      <c r="A256" s="6"/>
      <c r="B256" s="713">
        <v>256</v>
      </c>
      <c r="C256" s="11"/>
      <c r="E256" s="27">
        <v>610.46</v>
      </c>
      <c r="F256" s="13"/>
      <c r="H256" s="6"/>
      <c r="I256" s="179"/>
      <c r="J256" s="464"/>
      <c r="K256" s="179"/>
      <c r="L256" s="179"/>
      <c r="M256" s="179"/>
      <c r="N256" s="464"/>
      <c r="O256" s="179"/>
      <c r="P256" s="48"/>
      <c r="Q256" s="6"/>
      <c r="R256" s="6"/>
    </row>
    <row r="257" spans="1:18">
      <c r="A257" s="6"/>
      <c r="B257" s="713">
        <v>257</v>
      </c>
      <c r="C257" s="11"/>
      <c r="E257" s="27">
        <v>610.47</v>
      </c>
      <c r="F257" s="13"/>
      <c r="H257" s="6"/>
      <c r="I257" s="179"/>
      <c r="J257" s="464"/>
      <c r="K257" s="179"/>
      <c r="L257" s="179"/>
      <c r="M257" s="179"/>
      <c r="N257" s="464"/>
      <c r="O257" s="179"/>
      <c r="P257" s="48"/>
      <c r="Q257" s="6"/>
      <c r="R257" s="6"/>
    </row>
    <row r="258" spans="1:18">
      <c r="A258" s="6"/>
      <c r="B258" s="713">
        <v>258</v>
      </c>
      <c r="C258" s="11"/>
      <c r="E258" s="27">
        <v>610.48</v>
      </c>
      <c r="F258" s="13" t="s">
        <v>133</v>
      </c>
      <c r="H258" s="6"/>
      <c r="I258" s="179"/>
      <c r="J258" s="464"/>
      <c r="K258" s="179"/>
      <c r="L258" s="179"/>
      <c r="M258" s="179"/>
      <c r="N258" s="464"/>
      <c r="O258" s="179"/>
      <c r="P258" s="48"/>
      <c r="Q258" s="6"/>
      <c r="R258" s="6"/>
    </row>
    <row r="259" spans="1:18">
      <c r="A259" s="6"/>
      <c r="B259" s="713">
        <v>259</v>
      </c>
      <c r="C259" s="11"/>
      <c r="E259" s="27">
        <v>610.49</v>
      </c>
      <c r="F259" s="13" t="s">
        <v>114</v>
      </c>
      <c r="H259" s="6"/>
      <c r="I259" s="179"/>
      <c r="J259" s="464"/>
      <c r="K259" s="179"/>
      <c r="L259" s="179"/>
      <c r="M259" s="179"/>
      <c r="N259" s="464"/>
      <c r="O259" s="179"/>
      <c r="P259" s="48"/>
      <c r="Q259" s="6"/>
      <c r="R259" s="6"/>
    </row>
    <row r="260" spans="1:18">
      <c r="A260" s="6"/>
      <c r="B260" s="713">
        <v>260</v>
      </c>
      <c r="C260" s="11"/>
      <c r="D260" s="156">
        <v>610.79999999999995</v>
      </c>
      <c r="E260" s="27" t="s">
        <v>133</v>
      </c>
      <c r="F260" s="13"/>
      <c r="H260" s="6"/>
      <c r="I260" s="179"/>
      <c r="J260" s="464"/>
      <c r="K260" s="179"/>
      <c r="L260" s="179"/>
      <c r="M260" s="179"/>
      <c r="N260" s="464"/>
      <c r="O260" s="179"/>
      <c r="P260" s="48"/>
      <c r="Q260" s="6"/>
      <c r="R260" s="6"/>
    </row>
    <row r="261" spans="1:18">
      <c r="A261" s="6"/>
      <c r="B261" s="713">
        <v>261</v>
      </c>
      <c r="C261" s="11"/>
      <c r="D261" s="96">
        <v>610.9</v>
      </c>
      <c r="E261" s="13" t="s">
        <v>114</v>
      </c>
      <c r="F261" s="13"/>
      <c r="H261" s="6"/>
      <c r="I261" s="179"/>
      <c r="J261" s="464"/>
      <c r="K261" s="179"/>
      <c r="L261" s="179"/>
      <c r="M261" s="179"/>
      <c r="N261" s="464"/>
      <c r="O261" s="179"/>
      <c r="P261" s="48"/>
      <c r="Q261" s="6"/>
      <c r="R261" s="6"/>
    </row>
    <row r="262" spans="1:18">
      <c r="A262" s="6"/>
      <c r="B262" s="713">
        <v>262</v>
      </c>
      <c r="C262" s="146" t="s">
        <v>293</v>
      </c>
      <c r="D262" s="96"/>
      <c r="E262" s="12"/>
      <c r="F262" s="13"/>
      <c r="G262" s="13"/>
      <c r="H262" s="6"/>
      <c r="I262" s="164">
        <f>SUM(I244:I261)</f>
        <v>0</v>
      </c>
      <c r="J262" s="464"/>
      <c r="K262" s="164">
        <f>SUM(K244:K261)</f>
        <v>0</v>
      </c>
      <c r="L262" s="164">
        <f>SUM(L244:L261)</f>
        <v>0</v>
      </c>
      <c r="M262" s="164">
        <f>SUM(M244:M261)</f>
        <v>0</v>
      </c>
      <c r="N262" s="464"/>
      <c r="O262" s="164">
        <f>SUM(O244:O261)</f>
        <v>0</v>
      </c>
      <c r="P262" s="48"/>
      <c r="Q262" s="6"/>
      <c r="R262" s="6"/>
    </row>
    <row r="263" spans="1:18">
      <c r="A263" s="6"/>
      <c r="B263" s="713">
        <v>263</v>
      </c>
      <c r="C263" s="11">
        <v>615</v>
      </c>
      <c r="D263" s="154" t="s">
        <v>196</v>
      </c>
      <c r="E263" s="12"/>
      <c r="F263" s="13"/>
      <c r="G263" s="13"/>
      <c r="H263" s="6"/>
      <c r="I263" s="166"/>
      <c r="J263" s="464"/>
      <c r="K263" s="166"/>
      <c r="L263" s="166"/>
      <c r="M263" s="166"/>
      <c r="N263" s="464"/>
      <c r="O263" s="166"/>
      <c r="P263" s="48"/>
      <c r="Q263" s="6"/>
      <c r="R263" s="6"/>
    </row>
    <row r="264" spans="1:18">
      <c r="A264" s="6"/>
      <c r="B264" s="713">
        <v>264</v>
      </c>
      <c r="C264" s="11"/>
      <c r="D264" s="96">
        <v>615.1</v>
      </c>
      <c r="E264" s="13" t="s">
        <v>134</v>
      </c>
      <c r="F264" s="13"/>
      <c r="H264" s="6"/>
      <c r="I264" s="169"/>
      <c r="J264" s="464"/>
      <c r="K264" s="169"/>
      <c r="L264" s="169"/>
      <c r="M264" s="169"/>
      <c r="N264" s="464"/>
      <c r="O264" s="169"/>
      <c r="P264" s="48"/>
      <c r="Q264" s="6"/>
      <c r="R264" s="6"/>
    </row>
    <row r="265" spans="1:18">
      <c r="A265" s="6"/>
      <c r="B265" s="713">
        <v>265</v>
      </c>
      <c r="C265" s="11"/>
      <c r="D265" s="96"/>
      <c r="E265" s="27">
        <v>615.11</v>
      </c>
      <c r="F265" s="13" t="s">
        <v>248</v>
      </c>
      <c r="H265" s="6"/>
      <c r="I265" s="179"/>
      <c r="J265" s="464"/>
      <c r="K265" s="179"/>
      <c r="L265" s="179"/>
      <c r="M265" s="179"/>
      <c r="N265" s="464"/>
      <c r="O265" s="179"/>
      <c r="P265" s="48"/>
      <c r="Q265" s="6"/>
      <c r="R265" s="6"/>
    </row>
    <row r="266" spans="1:18">
      <c r="A266" s="6"/>
      <c r="B266" s="713">
        <v>266</v>
      </c>
      <c r="C266" s="11"/>
      <c r="D266" s="96"/>
      <c r="E266" s="27">
        <v>615.12</v>
      </c>
      <c r="F266" s="13" t="s">
        <v>247</v>
      </c>
      <c r="H266" s="6"/>
      <c r="I266" s="179"/>
      <c r="J266" s="464"/>
      <c r="K266" s="179"/>
      <c r="L266" s="179"/>
      <c r="M266" s="179"/>
      <c r="N266" s="464"/>
      <c r="O266" s="179"/>
      <c r="P266" s="48"/>
      <c r="Q266" s="6"/>
      <c r="R266" s="6"/>
    </row>
    <row r="267" spans="1:18">
      <c r="A267" s="6"/>
      <c r="B267" s="713">
        <v>267</v>
      </c>
      <c r="C267" s="11"/>
      <c r="D267" s="96"/>
      <c r="E267" s="27">
        <v>615.19000000000005</v>
      </c>
      <c r="F267" s="13" t="s">
        <v>114</v>
      </c>
      <c r="H267" s="6"/>
      <c r="I267" s="179"/>
      <c r="J267" s="464"/>
      <c r="K267" s="179"/>
      <c r="L267" s="179"/>
      <c r="M267" s="179"/>
      <c r="N267" s="464"/>
      <c r="O267" s="179"/>
      <c r="P267" s="48"/>
      <c r="Q267" s="6"/>
      <c r="R267" s="6"/>
    </row>
    <row r="268" spans="1:18">
      <c r="A268" s="6"/>
      <c r="B268" s="713">
        <v>268</v>
      </c>
      <c r="C268" s="11"/>
      <c r="D268" s="96">
        <v>615.20000000000005</v>
      </c>
      <c r="E268" s="13" t="s">
        <v>136</v>
      </c>
      <c r="F268" s="13"/>
      <c r="H268" s="6"/>
      <c r="I268" s="179"/>
      <c r="J268" s="464"/>
      <c r="K268" s="179"/>
      <c r="L268" s="179"/>
      <c r="M268" s="179"/>
      <c r="N268" s="464"/>
      <c r="O268" s="179"/>
      <c r="P268" s="48"/>
      <c r="Q268" s="6"/>
      <c r="R268" s="6"/>
    </row>
    <row r="269" spans="1:18">
      <c r="A269" s="6"/>
      <c r="B269" s="713">
        <v>269</v>
      </c>
      <c r="C269" s="11"/>
      <c r="D269" s="96">
        <v>615.29999999999995</v>
      </c>
      <c r="E269" s="13" t="s">
        <v>137</v>
      </c>
      <c r="F269" s="13"/>
      <c r="H269" s="6"/>
      <c r="I269" s="179"/>
      <c r="J269" s="464"/>
      <c r="K269" s="179"/>
      <c r="L269" s="179"/>
      <c r="M269" s="179"/>
      <c r="N269" s="464"/>
      <c r="O269" s="179"/>
      <c r="P269" s="48"/>
      <c r="Q269" s="6"/>
      <c r="R269" s="6"/>
    </row>
    <row r="270" spans="1:18">
      <c r="A270" s="6"/>
      <c r="B270" s="713">
        <v>270</v>
      </c>
      <c r="C270" s="11"/>
      <c r="D270" s="96">
        <v>615.4</v>
      </c>
      <c r="E270" s="13" t="s">
        <v>197</v>
      </c>
      <c r="F270" s="13"/>
      <c r="H270" s="6"/>
      <c r="I270" s="179"/>
      <c r="J270" s="464"/>
      <c r="K270" s="179"/>
      <c r="L270" s="179"/>
      <c r="M270" s="179"/>
      <c r="N270" s="464"/>
      <c r="O270" s="179"/>
      <c r="P270" s="48"/>
      <c r="Q270" s="6"/>
      <c r="R270" s="6"/>
    </row>
    <row r="271" spans="1:18">
      <c r="A271" s="6"/>
      <c r="B271" s="713">
        <v>271</v>
      </c>
      <c r="C271" s="11"/>
      <c r="D271" s="96">
        <v>615.79999999999995</v>
      </c>
      <c r="E271" s="13" t="s">
        <v>133</v>
      </c>
      <c r="F271" s="13"/>
      <c r="H271" s="6"/>
      <c r="I271" s="179"/>
      <c r="J271" s="464"/>
      <c r="K271" s="179"/>
      <c r="L271" s="179"/>
      <c r="M271" s="179"/>
      <c r="N271" s="464"/>
      <c r="O271" s="179"/>
      <c r="P271" s="48"/>
      <c r="Q271" s="6"/>
      <c r="R271" s="6"/>
    </row>
    <row r="272" spans="1:18">
      <c r="A272" s="6"/>
      <c r="B272" s="713">
        <v>272</v>
      </c>
      <c r="C272" s="11"/>
      <c r="D272" s="96">
        <v>615.9</v>
      </c>
      <c r="E272" s="13" t="s">
        <v>114</v>
      </c>
      <c r="F272" s="13"/>
      <c r="H272" s="6"/>
      <c r="I272" s="179"/>
      <c r="J272" s="464"/>
      <c r="K272" s="179"/>
      <c r="L272" s="179"/>
      <c r="M272" s="179"/>
      <c r="N272" s="464"/>
      <c r="O272" s="179"/>
      <c r="P272" s="48"/>
      <c r="Q272" s="6"/>
      <c r="R272" s="6"/>
    </row>
    <row r="273" spans="1:18">
      <c r="A273" s="6"/>
      <c r="B273" s="713">
        <v>273</v>
      </c>
      <c r="C273" s="146" t="s">
        <v>294</v>
      </c>
      <c r="D273" s="27"/>
      <c r="E273" s="12"/>
      <c r="F273" s="13"/>
      <c r="G273" s="13"/>
      <c r="H273" s="6"/>
      <c r="I273" s="164">
        <f>SUM(I265:I272)</f>
        <v>0</v>
      </c>
      <c r="J273" s="464"/>
      <c r="K273" s="164">
        <f>SUM(K265:K272)</f>
        <v>0</v>
      </c>
      <c r="L273" s="164">
        <f>SUM(L265:L272)</f>
        <v>0</v>
      </c>
      <c r="M273" s="164">
        <f>SUM(M265:M272)</f>
        <v>0</v>
      </c>
      <c r="N273" s="464"/>
      <c r="O273" s="164">
        <f>SUM(O265:O272)</f>
        <v>0</v>
      </c>
      <c r="P273" s="48"/>
      <c r="Q273" s="6"/>
      <c r="R273" s="6"/>
    </row>
    <row r="274" spans="1:18">
      <c r="A274" s="6"/>
      <c r="B274" s="713">
        <v>274</v>
      </c>
      <c r="C274" s="11">
        <v>620</v>
      </c>
      <c r="D274" s="154" t="s">
        <v>199</v>
      </c>
      <c r="E274" s="12"/>
      <c r="F274" s="13"/>
      <c r="G274" s="13"/>
      <c r="H274" s="6"/>
      <c r="I274" s="166"/>
      <c r="J274" s="464"/>
      <c r="K274" s="166"/>
      <c r="L274" s="166"/>
      <c r="M274" s="166"/>
      <c r="N274" s="464"/>
      <c r="O274" s="166"/>
      <c r="P274" s="48"/>
      <c r="Q274" s="6"/>
      <c r="R274" s="6"/>
    </row>
    <row r="275" spans="1:18">
      <c r="A275" s="6"/>
      <c r="B275" s="713">
        <v>275</v>
      </c>
      <c r="C275" s="11"/>
      <c r="D275" s="96">
        <v>620.1</v>
      </c>
      <c r="E275" s="13" t="s">
        <v>134</v>
      </c>
      <c r="F275" s="13"/>
      <c r="H275" s="6"/>
      <c r="I275" s="169"/>
      <c r="J275" s="464"/>
      <c r="K275" s="169"/>
      <c r="L275" s="169"/>
      <c r="M275" s="169"/>
      <c r="N275" s="464"/>
      <c r="O275" s="169"/>
      <c r="P275" s="48"/>
      <c r="Q275" s="6"/>
      <c r="R275" s="6"/>
    </row>
    <row r="276" spans="1:18">
      <c r="A276" s="6"/>
      <c r="B276" s="713">
        <v>276</v>
      </c>
      <c r="C276" s="11"/>
      <c r="D276" s="96"/>
      <c r="E276" s="27"/>
      <c r="F276" s="13" t="s">
        <v>248</v>
      </c>
      <c r="H276" s="6"/>
      <c r="I276" s="179"/>
      <c r="J276" s="464"/>
      <c r="K276" s="179"/>
      <c r="L276" s="179"/>
      <c r="M276" s="179"/>
      <c r="N276" s="464"/>
      <c r="O276" s="179"/>
      <c r="P276" s="48"/>
      <c r="Q276" s="6"/>
      <c r="R276" s="6"/>
    </row>
    <row r="277" spans="1:18">
      <c r="A277" s="6"/>
      <c r="B277" s="713">
        <v>277</v>
      </c>
      <c r="C277" s="11"/>
      <c r="D277" s="96"/>
      <c r="E277" s="27">
        <v>620.12</v>
      </c>
      <c r="F277" s="13" t="s">
        <v>247</v>
      </c>
      <c r="H277" s="6"/>
      <c r="I277" s="179"/>
      <c r="J277" s="464"/>
      <c r="K277" s="179"/>
      <c r="L277" s="179"/>
      <c r="M277" s="179"/>
      <c r="N277" s="464"/>
      <c r="O277" s="179"/>
      <c r="P277" s="48"/>
      <c r="Q277" s="6"/>
      <c r="R277" s="6"/>
    </row>
    <row r="278" spans="1:18">
      <c r="A278" s="6"/>
      <c r="B278" s="713">
        <v>278</v>
      </c>
      <c r="C278" s="11"/>
      <c r="D278" s="96"/>
      <c r="E278" s="27">
        <v>620.19000000000005</v>
      </c>
      <c r="F278" s="13" t="s">
        <v>114</v>
      </c>
      <c r="H278" s="6"/>
      <c r="I278" s="179"/>
      <c r="J278" s="464"/>
      <c r="K278" s="179"/>
      <c r="L278" s="179"/>
      <c r="M278" s="179"/>
      <c r="N278" s="464"/>
      <c r="O278" s="179"/>
      <c r="P278" s="48"/>
      <c r="Q278" s="6"/>
      <c r="R278" s="6"/>
    </row>
    <row r="279" spans="1:18">
      <c r="A279" s="6"/>
      <c r="B279" s="713">
        <v>279</v>
      </c>
      <c r="C279" s="11"/>
      <c r="D279" s="96">
        <v>620.20000000000005</v>
      </c>
      <c r="E279" s="13" t="s">
        <v>136</v>
      </c>
      <c r="F279" s="13"/>
      <c r="H279" s="6"/>
      <c r="I279" s="179"/>
      <c r="J279" s="464"/>
      <c r="K279" s="179"/>
      <c r="L279" s="179"/>
      <c r="M279" s="179"/>
      <c r="N279" s="464"/>
      <c r="O279" s="179"/>
      <c r="P279" s="48"/>
      <c r="Q279" s="6"/>
      <c r="R279" s="6"/>
    </row>
    <row r="280" spans="1:18">
      <c r="A280" s="6"/>
      <c r="B280" s="713">
        <v>280</v>
      </c>
      <c r="C280" s="11"/>
      <c r="D280" s="96">
        <v>620.29999999999995</v>
      </c>
      <c r="E280" s="13" t="s">
        <v>137</v>
      </c>
      <c r="F280" s="13"/>
      <c r="H280" s="6"/>
      <c r="I280" s="179"/>
      <c r="J280" s="464"/>
      <c r="K280" s="179"/>
      <c r="L280" s="179"/>
      <c r="M280" s="179"/>
      <c r="N280" s="464"/>
      <c r="O280" s="179"/>
      <c r="P280" s="48"/>
      <c r="Q280" s="6"/>
      <c r="R280" s="6"/>
    </row>
    <row r="281" spans="1:18">
      <c r="A281" s="6"/>
      <c r="B281" s="713">
        <v>281</v>
      </c>
      <c r="C281" s="11"/>
      <c r="D281" s="96">
        <v>620.4</v>
      </c>
      <c r="E281" s="13" t="s">
        <v>200</v>
      </c>
      <c r="F281" s="13"/>
      <c r="H281" s="6"/>
      <c r="I281" s="179"/>
      <c r="J281" s="464"/>
      <c r="K281" s="179"/>
      <c r="L281" s="179"/>
      <c r="M281" s="179"/>
      <c r="N281" s="464"/>
      <c r="O281" s="179"/>
      <c r="P281" s="48"/>
      <c r="Q281" s="6"/>
      <c r="R281" s="6"/>
    </row>
    <row r="282" spans="1:18">
      <c r="A282" s="6"/>
      <c r="B282" s="713">
        <v>282</v>
      </c>
      <c r="C282" s="11"/>
      <c r="D282" s="96">
        <v>620.9</v>
      </c>
      <c r="E282" s="13" t="s">
        <v>114</v>
      </c>
      <c r="F282" s="13"/>
      <c r="H282" s="6"/>
      <c r="I282" s="179"/>
      <c r="J282" s="464"/>
      <c r="K282" s="179"/>
      <c r="L282" s="179"/>
      <c r="M282" s="179"/>
      <c r="N282" s="464"/>
      <c r="O282" s="179"/>
      <c r="P282" s="48"/>
      <c r="Q282" s="6"/>
      <c r="R282" s="6"/>
    </row>
    <row r="283" spans="1:18">
      <c r="A283" s="6"/>
      <c r="B283" s="713">
        <v>283</v>
      </c>
      <c r="C283" s="146" t="s">
        <v>295</v>
      </c>
      <c r="D283" s="96"/>
      <c r="E283" s="12"/>
      <c r="F283" s="13"/>
      <c r="G283" s="13"/>
      <c r="H283" s="6"/>
      <c r="I283" s="164">
        <f>SUM(I276:I282)</f>
        <v>0</v>
      </c>
      <c r="J283" s="464"/>
      <c r="K283" s="164">
        <f>SUM(K276:K282)</f>
        <v>0</v>
      </c>
      <c r="L283" s="164">
        <f>SUM(L276:L282)</f>
        <v>0</v>
      </c>
      <c r="M283" s="164">
        <f>SUM(M276:M282)</f>
        <v>0</v>
      </c>
      <c r="N283" s="464"/>
      <c r="O283" s="164">
        <f>SUM(O276:O282)</f>
        <v>0</v>
      </c>
      <c r="P283" s="48"/>
      <c r="Q283" s="6"/>
      <c r="R283" s="6"/>
    </row>
    <row r="284" spans="1:18">
      <c r="A284" s="6"/>
      <c r="B284" s="713">
        <v>284</v>
      </c>
      <c r="C284" s="11">
        <v>623</v>
      </c>
      <c r="D284" s="154" t="s">
        <v>329</v>
      </c>
      <c r="E284" s="12"/>
      <c r="F284" s="13"/>
      <c r="G284" s="13"/>
      <c r="H284" s="6"/>
      <c r="I284" s="166"/>
      <c r="J284" s="464"/>
      <c r="K284" s="166"/>
      <c r="L284" s="166"/>
      <c r="M284" s="166"/>
      <c r="N284" s="464"/>
      <c r="O284" s="166"/>
      <c r="P284" s="48"/>
      <c r="Q284" s="6"/>
      <c r="R284" s="6"/>
    </row>
    <row r="285" spans="1:18">
      <c r="A285" s="6"/>
      <c r="B285" s="713">
        <v>285</v>
      </c>
      <c r="C285" s="11"/>
      <c r="D285" s="96">
        <v>623.1</v>
      </c>
      <c r="E285" s="13" t="s">
        <v>134</v>
      </c>
      <c r="G285" s="13"/>
      <c r="H285" s="6"/>
      <c r="I285" s="169"/>
      <c r="J285" s="464"/>
      <c r="K285" s="169"/>
      <c r="L285" s="169"/>
      <c r="M285" s="169"/>
      <c r="N285" s="464"/>
      <c r="O285" s="169"/>
      <c r="P285" s="48"/>
      <c r="Q285" s="6"/>
      <c r="R285" s="6"/>
    </row>
    <row r="286" spans="1:18">
      <c r="A286" s="6"/>
      <c r="B286" s="713">
        <v>286</v>
      </c>
      <c r="C286" s="11"/>
      <c r="D286" s="96"/>
      <c r="E286" s="22">
        <v>623.11</v>
      </c>
      <c r="F286" s="13" t="s">
        <v>248</v>
      </c>
      <c r="G286" s="13"/>
      <c r="H286" s="6"/>
      <c r="I286" s="179"/>
      <c r="J286" s="464"/>
      <c r="K286" s="179"/>
      <c r="L286" s="179"/>
      <c r="M286" s="179"/>
      <c r="N286" s="464"/>
      <c r="O286" s="179"/>
      <c r="P286" s="48"/>
      <c r="Q286" s="6"/>
      <c r="R286" s="6"/>
    </row>
    <row r="287" spans="1:18">
      <c r="A287" s="6"/>
      <c r="B287" s="713">
        <v>287</v>
      </c>
      <c r="C287" s="11"/>
      <c r="D287" s="96"/>
      <c r="E287" s="22">
        <v>623.12</v>
      </c>
      <c r="F287" s="13" t="s">
        <v>247</v>
      </c>
      <c r="G287" s="13"/>
      <c r="H287" s="6"/>
      <c r="I287" s="179"/>
      <c r="J287" s="464"/>
      <c r="K287" s="179"/>
      <c r="L287" s="179"/>
      <c r="M287" s="179"/>
      <c r="N287" s="464"/>
      <c r="O287" s="179"/>
      <c r="P287" s="48"/>
      <c r="Q287" s="6"/>
      <c r="R287" s="6"/>
    </row>
    <row r="288" spans="1:18">
      <c r="A288" s="6"/>
      <c r="B288" s="713">
        <v>288</v>
      </c>
      <c r="C288" s="11"/>
      <c r="D288" s="96"/>
      <c r="E288" s="22">
        <v>623.19000000000005</v>
      </c>
      <c r="F288" s="13" t="s">
        <v>114</v>
      </c>
      <c r="G288" s="13"/>
      <c r="H288" s="6"/>
      <c r="I288" s="179"/>
      <c r="J288" s="464"/>
      <c r="K288" s="179"/>
      <c r="L288" s="179"/>
      <c r="M288" s="179"/>
      <c r="N288" s="464"/>
      <c r="O288" s="179"/>
      <c r="P288" s="48"/>
      <c r="Q288" s="6"/>
      <c r="R288" s="6"/>
    </row>
    <row r="289" spans="1:18">
      <c r="A289" s="6"/>
      <c r="B289" s="713">
        <v>289</v>
      </c>
      <c r="C289" s="11"/>
      <c r="D289" s="96">
        <v>623.20000000000005</v>
      </c>
      <c r="E289" s="13" t="s">
        <v>136</v>
      </c>
      <c r="G289" s="13"/>
      <c r="H289" s="6"/>
      <c r="I289" s="179"/>
      <c r="J289" s="464"/>
      <c r="K289" s="179"/>
      <c r="L289" s="179"/>
      <c r="M289" s="179"/>
      <c r="N289" s="464"/>
      <c r="O289" s="179"/>
      <c r="P289" s="48"/>
      <c r="Q289" s="6"/>
      <c r="R289" s="6"/>
    </row>
    <row r="290" spans="1:18">
      <c r="A290" s="6"/>
      <c r="B290" s="713">
        <v>290</v>
      </c>
      <c r="C290" s="11"/>
      <c r="D290" s="96">
        <v>623.29999999999995</v>
      </c>
      <c r="E290" s="13" t="s">
        <v>137</v>
      </c>
      <c r="G290" s="13"/>
      <c r="H290" s="6"/>
      <c r="I290" s="179"/>
      <c r="J290" s="464"/>
      <c r="K290" s="179"/>
      <c r="L290" s="179"/>
      <c r="M290" s="179"/>
      <c r="N290" s="464"/>
      <c r="O290" s="179"/>
      <c r="P290" s="48"/>
      <c r="Q290" s="6"/>
      <c r="R290" s="6"/>
    </row>
    <row r="291" spans="1:18">
      <c r="A291" s="6"/>
      <c r="B291" s="713">
        <v>291</v>
      </c>
      <c r="C291" s="11"/>
      <c r="D291" s="96">
        <v>623.4</v>
      </c>
      <c r="E291" s="13" t="s">
        <v>200</v>
      </c>
      <c r="G291" s="13"/>
      <c r="H291" s="6"/>
      <c r="I291" s="179"/>
      <c r="J291" s="464"/>
      <c r="K291" s="179"/>
      <c r="L291" s="179"/>
      <c r="M291" s="179"/>
      <c r="N291" s="464"/>
      <c r="O291" s="179"/>
      <c r="P291" s="48"/>
      <c r="Q291" s="6"/>
      <c r="R291" s="6"/>
    </row>
    <row r="292" spans="1:18">
      <c r="A292" s="6"/>
      <c r="B292" s="713">
        <v>292</v>
      </c>
      <c r="C292" s="11"/>
      <c r="D292" s="96">
        <v>623.9</v>
      </c>
      <c r="E292" s="13" t="s">
        <v>114</v>
      </c>
      <c r="G292" s="13"/>
      <c r="H292" s="6"/>
      <c r="I292" s="179"/>
      <c r="J292" s="464"/>
      <c r="K292" s="179"/>
      <c r="L292" s="179"/>
      <c r="M292" s="179"/>
      <c r="N292" s="464"/>
      <c r="O292" s="179"/>
      <c r="P292" s="48"/>
      <c r="Q292" s="6"/>
      <c r="R292" s="6"/>
    </row>
    <row r="293" spans="1:18">
      <c r="A293" s="6"/>
      <c r="B293" s="713">
        <v>293</v>
      </c>
      <c r="C293" s="146" t="s">
        <v>296</v>
      </c>
      <c r="D293" s="96"/>
      <c r="E293" s="12"/>
      <c r="F293" s="13"/>
      <c r="G293" s="13"/>
      <c r="H293" s="6"/>
      <c r="I293" s="164">
        <f>SUM(I286:I292)</f>
        <v>0</v>
      </c>
      <c r="J293" s="464"/>
      <c r="K293" s="164">
        <f>SUM(K286:K292)</f>
        <v>0</v>
      </c>
      <c r="L293" s="164">
        <f>SUM(L286:L292)</f>
        <v>0</v>
      </c>
      <c r="M293" s="164">
        <f>SUM(M286:M292)</f>
        <v>0</v>
      </c>
      <c r="N293" s="464"/>
      <c r="O293" s="164">
        <f>SUM(O286:O292)</f>
        <v>0</v>
      </c>
      <c r="P293" s="48"/>
      <c r="Q293" s="6"/>
      <c r="R293" s="6"/>
    </row>
    <row r="294" spans="1:18">
      <c r="A294" s="6"/>
      <c r="B294" s="713">
        <v>294</v>
      </c>
      <c r="C294" s="11">
        <v>625</v>
      </c>
      <c r="D294" s="154" t="s">
        <v>66</v>
      </c>
      <c r="E294" s="12"/>
      <c r="F294" s="13"/>
      <c r="G294" s="13"/>
      <c r="H294" s="6"/>
      <c r="I294" s="166"/>
      <c r="J294" s="464"/>
      <c r="K294" s="166"/>
      <c r="L294" s="166"/>
      <c r="M294" s="166"/>
      <c r="N294" s="464"/>
      <c r="O294" s="166"/>
      <c r="P294" s="48"/>
      <c r="Q294" s="6"/>
      <c r="R294" s="6"/>
    </row>
    <row r="295" spans="1:18">
      <c r="A295" s="6"/>
      <c r="B295" s="713">
        <v>295</v>
      </c>
      <c r="C295" s="11"/>
      <c r="D295" s="96">
        <v>625.1</v>
      </c>
      <c r="E295" s="13" t="s">
        <v>134</v>
      </c>
      <c r="F295" s="13"/>
      <c r="H295" s="6"/>
      <c r="I295" s="169"/>
      <c r="J295" s="464"/>
      <c r="K295" s="169"/>
      <c r="L295" s="169"/>
      <c r="M295" s="169"/>
      <c r="N295" s="464"/>
      <c r="O295" s="169"/>
      <c r="P295" s="48"/>
      <c r="Q295" s="6"/>
      <c r="R295" s="6"/>
    </row>
    <row r="296" spans="1:18">
      <c r="A296" s="6"/>
      <c r="B296" s="713">
        <v>296</v>
      </c>
      <c r="C296" s="11"/>
      <c r="E296" s="27">
        <v>625.11</v>
      </c>
      <c r="F296" s="28" t="s">
        <v>248</v>
      </c>
      <c r="H296" s="6"/>
      <c r="I296" s="179"/>
      <c r="J296" s="464"/>
      <c r="K296" s="179"/>
      <c r="L296" s="179"/>
      <c r="M296" s="179"/>
      <c r="N296" s="464"/>
      <c r="O296" s="179"/>
      <c r="P296" s="48"/>
      <c r="Q296" s="6"/>
      <c r="R296" s="6"/>
    </row>
    <row r="297" spans="1:18">
      <c r="A297" s="6"/>
      <c r="B297" s="713">
        <v>297</v>
      </c>
      <c r="C297" s="11"/>
      <c r="E297" s="27">
        <v>625.12</v>
      </c>
      <c r="F297" s="28" t="s">
        <v>247</v>
      </c>
      <c r="H297" s="6"/>
      <c r="I297" s="179"/>
      <c r="J297" s="464"/>
      <c r="K297" s="179"/>
      <c r="L297" s="179"/>
      <c r="M297" s="179"/>
      <c r="N297" s="464"/>
      <c r="O297" s="179"/>
      <c r="P297" s="48"/>
      <c r="Q297" s="6"/>
      <c r="R297" s="6"/>
    </row>
    <row r="298" spans="1:18">
      <c r="A298" s="6"/>
      <c r="B298" s="713">
        <v>298</v>
      </c>
      <c r="C298" s="11"/>
      <c r="E298" s="27">
        <v>625.19000000000005</v>
      </c>
      <c r="F298" s="28" t="s">
        <v>114</v>
      </c>
      <c r="H298" s="6"/>
      <c r="I298" s="179"/>
      <c r="J298" s="464"/>
      <c r="K298" s="179"/>
      <c r="L298" s="179"/>
      <c r="M298" s="179"/>
      <c r="N298" s="464"/>
      <c r="O298" s="179"/>
      <c r="P298" s="48"/>
      <c r="Q298" s="6"/>
      <c r="R298" s="6"/>
    </row>
    <row r="299" spans="1:18">
      <c r="A299" s="6"/>
      <c r="B299" s="713">
        <v>299</v>
      </c>
      <c r="C299" s="11"/>
      <c r="D299" s="96">
        <v>625.20000000000005</v>
      </c>
      <c r="E299" s="13" t="s">
        <v>136</v>
      </c>
      <c r="F299" s="13"/>
      <c r="H299" s="6"/>
      <c r="I299" s="179"/>
      <c r="J299" s="464"/>
      <c r="K299" s="179"/>
      <c r="L299" s="179"/>
      <c r="M299" s="179"/>
      <c r="N299" s="464"/>
      <c r="O299" s="179"/>
      <c r="P299" s="48"/>
      <c r="Q299" s="6"/>
      <c r="R299" s="6"/>
    </row>
    <row r="300" spans="1:18">
      <c r="A300" s="6"/>
      <c r="B300" s="713">
        <v>300</v>
      </c>
      <c r="C300" s="11"/>
      <c r="D300" s="96">
        <v>625.29999999999995</v>
      </c>
      <c r="E300" s="13" t="s">
        <v>137</v>
      </c>
      <c r="F300" s="13"/>
      <c r="H300" s="6"/>
      <c r="I300" s="179"/>
      <c r="J300" s="464"/>
      <c r="K300" s="179"/>
      <c r="L300" s="179"/>
      <c r="M300" s="179"/>
      <c r="N300" s="464"/>
      <c r="O300" s="179"/>
      <c r="P300" s="48"/>
      <c r="Q300" s="6"/>
      <c r="R300" s="6"/>
    </row>
    <row r="301" spans="1:18">
      <c r="A301" s="6"/>
      <c r="B301" s="713">
        <v>301</v>
      </c>
      <c r="C301" s="11"/>
      <c r="D301" s="96">
        <v>625.4</v>
      </c>
      <c r="E301" s="13" t="s">
        <v>200</v>
      </c>
      <c r="F301" s="13"/>
      <c r="H301" s="6"/>
      <c r="I301" s="179"/>
      <c r="J301" s="464"/>
      <c r="K301" s="179"/>
      <c r="L301" s="179"/>
      <c r="M301" s="179"/>
      <c r="N301" s="464"/>
      <c r="O301" s="179"/>
      <c r="P301" s="48"/>
      <c r="Q301" s="6"/>
      <c r="R301" s="6"/>
    </row>
    <row r="302" spans="1:18">
      <c r="A302" s="6"/>
      <c r="B302" s="713">
        <v>302</v>
      </c>
      <c r="C302" s="11"/>
      <c r="D302" s="96">
        <v>625.5</v>
      </c>
      <c r="E302" s="13" t="s">
        <v>201</v>
      </c>
      <c r="F302" s="13"/>
      <c r="H302" s="6"/>
      <c r="I302" s="179"/>
      <c r="J302" s="464"/>
      <c r="K302" s="179"/>
      <c r="L302" s="179"/>
      <c r="M302" s="179"/>
      <c r="N302" s="464"/>
      <c r="O302" s="179"/>
      <c r="P302" s="48"/>
      <c r="Q302" s="6"/>
      <c r="R302" s="6"/>
    </row>
    <row r="303" spans="1:18">
      <c r="A303" s="6"/>
      <c r="B303" s="713">
        <v>303</v>
      </c>
      <c r="C303" s="11"/>
      <c r="D303" s="96">
        <v>625.6</v>
      </c>
      <c r="E303" s="13" t="s">
        <v>249</v>
      </c>
      <c r="F303" s="13"/>
      <c r="H303" s="6"/>
      <c r="I303" s="179"/>
      <c r="J303" s="464"/>
      <c r="K303" s="179"/>
      <c r="L303" s="179"/>
      <c r="M303" s="179"/>
      <c r="N303" s="464"/>
      <c r="O303" s="179"/>
      <c r="P303" s="48"/>
      <c r="Q303" s="6"/>
      <c r="R303" s="6"/>
    </row>
    <row r="304" spans="1:18">
      <c r="A304" s="6"/>
      <c r="B304" s="713">
        <v>304</v>
      </c>
      <c r="C304" s="11"/>
      <c r="D304" s="96">
        <v>625.70000000000005</v>
      </c>
      <c r="E304" s="13" t="s">
        <v>85</v>
      </c>
      <c r="F304" s="13"/>
      <c r="H304" s="6"/>
      <c r="I304" s="179"/>
      <c r="J304" s="464"/>
      <c r="K304" s="179"/>
      <c r="L304" s="179"/>
      <c r="M304" s="179"/>
      <c r="N304" s="464"/>
      <c r="O304" s="179"/>
      <c r="P304" s="48"/>
      <c r="Q304" s="6"/>
      <c r="R304" s="6"/>
    </row>
    <row r="305" spans="1:18">
      <c r="A305" s="6"/>
      <c r="B305" s="713">
        <v>305</v>
      </c>
      <c r="C305" s="11"/>
      <c r="D305" s="96">
        <v>625.79999999999995</v>
      </c>
      <c r="E305" s="13" t="s">
        <v>133</v>
      </c>
      <c r="F305" s="13"/>
      <c r="H305" s="6"/>
      <c r="I305" s="179"/>
      <c r="J305" s="464"/>
      <c r="K305" s="179"/>
      <c r="L305" s="179"/>
      <c r="M305" s="179"/>
      <c r="N305" s="464"/>
      <c r="O305" s="179"/>
      <c r="P305" s="48"/>
      <c r="Q305" s="6"/>
      <c r="R305" s="6"/>
    </row>
    <row r="306" spans="1:18" ht="12" customHeight="1">
      <c r="A306" s="6"/>
      <c r="B306" s="713">
        <v>306</v>
      </c>
      <c r="C306" s="11"/>
      <c r="D306" s="96">
        <v>625.9</v>
      </c>
      <c r="E306" s="13" t="s">
        <v>114</v>
      </c>
      <c r="F306" s="13"/>
      <c r="H306" s="6"/>
      <c r="I306" s="179"/>
      <c r="J306" s="464"/>
      <c r="K306" s="179"/>
      <c r="L306" s="179"/>
      <c r="M306" s="179"/>
      <c r="N306" s="464"/>
      <c r="O306" s="179"/>
      <c r="P306" s="48"/>
      <c r="Q306" s="6"/>
      <c r="R306" s="6"/>
    </row>
    <row r="307" spans="1:18" ht="12" customHeight="1">
      <c r="A307" s="6"/>
      <c r="B307" s="713">
        <v>307</v>
      </c>
      <c r="C307" s="146" t="s">
        <v>297</v>
      </c>
      <c r="D307" s="157"/>
      <c r="E307" s="12"/>
      <c r="F307" s="13"/>
      <c r="G307" s="13"/>
      <c r="H307" s="6"/>
      <c r="I307" s="164">
        <f>SUM(I296:I306)</f>
        <v>0</v>
      </c>
      <c r="J307" s="464"/>
      <c r="K307" s="164">
        <f>SUM(K296:K306)</f>
        <v>0</v>
      </c>
      <c r="L307" s="164">
        <f>SUM(L296:L306)</f>
        <v>0</v>
      </c>
      <c r="M307" s="164">
        <f>SUM(M296:M306)</f>
        <v>0</v>
      </c>
      <c r="N307" s="464"/>
      <c r="O307" s="164">
        <f>SUM(O296:O306)</f>
        <v>0</v>
      </c>
      <c r="P307" s="48"/>
      <c r="Q307" s="6"/>
      <c r="R307" s="6"/>
    </row>
    <row r="308" spans="1:18">
      <c r="A308" s="6"/>
      <c r="B308" s="713">
        <v>308</v>
      </c>
      <c r="C308" s="11">
        <v>628</v>
      </c>
      <c r="D308" s="154" t="s">
        <v>202</v>
      </c>
      <c r="E308" s="12"/>
      <c r="F308" s="13"/>
      <c r="G308" s="13"/>
      <c r="H308" s="6"/>
      <c r="I308" s="169"/>
      <c r="J308" s="464"/>
      <c r="K308" s="169"/>
      <c r="L308" s="169"/>
      <c r="M308" s="169"/>
      <c r="N308" s="464"/>
      <c r="O308" s="169"/>
      <c r="P308" s="48"/>
      <c r="Q308" s="6"/>
      <c r="R308" s="6"/>
    </row>
    <row r="309" spans="1:18">
      <c r="A309" s="6"/>
      <c r="B309" s="713">
        <v>309</v>
      </c>
      <c r="C309" s="11"/>
      <c r="D309" s="96">
        <v>628.4</v>
      </c>
      <c r="E309" s="13" t="s">
        <v>138</v>
      </c>
      <c r="G309" s="13"/>
      <c r="H309" s="6"/>
      <c r="I309" s="179"/>
      <c r="J309" s="464"/>
      <c r="K309" s="179"/>
      <c r="L309" s="179"/>
      <c r="M309" s="179"/>
      <c r="N309" s="464"/>
      <c r="O309" s="179"/>
      <c r="P309" s="48"/>
      <c r="Q309" s="6"/>
      <c r="R309" s="6"/>
    </row>
    <row r="310" spans="1:18">
      <c r="A310" s="6"/>
      <c r="B310" s="713">
        <v>310</v>
      </c>
      <c r="C310" s="11"/>
      <c r="D310" s="96">
        <v>628.79999999999995</v>
      </c>
      <c r="E310" s="13" t="s">
        <v>133</v>
      </c>
      <c r="G310" s="13"/>
      <c r="H310" s="6"/>
      <c r="I310" s="179"/>
      <c r="J310" s="464"/>
      <c r="K310" s="179"/>
      <c r="L310" s="179"/>
      <c r="M310" s="179"/>
      <c r="N310" s="464"/>
      <c r="O310" s="179"/>
      <c r="P310" s="48"/>
      <c r="Q310" s="6"/>
      <c r="R310" s="6"/>
    </row>
    <row r="311" spans="1:18">
      <c r="A311" s="6"/>
      <c r="B311" s="713">
        <v>311</v>
      </c>
      <c r="C311" s="11"/>
      <c r="D311" s="96">
        <v>628.9</v>
      </c>
      <c r="E311" s="13" t="s">
        <v>114</v>
      </c>
      <c r="G311" s="13"/>
      <c r="H311" s="6"/>
      <c r="I311" s="179"/>
      <c r="J311" s="464"/>
      <c r="K311" s="179"/>
      <c r="L311" s="179"/>
      <c r="M311" s="179"/>
      <c r="N311" s="464"/>
      <c r="O311" s="179"/>
      <c r="P311" s="48"/>
      <c r="Q311" s="6"/>
      <c r="R311" s="6"/>
    </row>
    <row r="312" spans="1:18">
      <c r="A312" s="6"/>
      <c r="B312" s="713">
        <v>312</v>
      </c>
      <c r="C312" s="146" t="s">
        <v>299</v>
      </c>
      <c r="D312" s="96"/>
      <c r="E312" s="13"/>
      <c r="G312" s="13"/>
      <c r="H312" s="6"/>
      <c r="I312" s="164">
        <f>SUM(I309:I311)</f>
        <v>0</v>
      </c>
      <c r="J312" s="464"/>
      <c r="K312" s="164">
        <f>SUM(K309:K311)</f>
        <v>0</v>
      </c>
      <c r="L312" s="164">
        <f>SUM(L309:L311)</f>
        <v>0</v>
      </c>
      <c r="M312" s="164">
        <f>SUM(M309:M311)</f>
        <v>0</v>
      </c>
      <c r="N312" s="464"/>
      <c r="O312" s="164">
        <f>SUM(O309:O311)</f>
        <v>0</v>
      </c>
      <c r="P312" s="48"/>
      <c r="Q312" s="6"/>
      <c r="R312" s="6"/>
    </row>
    <row r="313" spans="1:18">
      <c r="A313" s="6"/>
      <c r="B313" s="713">
        <v>313</v>
      </c>
      <c r="C313" s="11"/>
      <c r="D313" s="96"/>
      <c r="E313" s="12"/>
      <c r="F313" s="13"/>
      <c r="G313" s="13"/>
      <c r="H313" s="6"/>
      <c r="I313" s="169"/>
      <c r="J313" s="464"/>
      <c r="K313" s="169"/>
      <c r="L313" s="169"/>
      <c r="M313" s="169"/>
      <c r="N313" s="464"/>
      <c r="O313" s="169"/>
      <c r="P313" s="48"/>
      <c r="Q313" s="6"/>
      <c r="R313" s="6"/>
    </row>
    <row r="314" spans="1:18">
      <c r="A314" s="6"/>
      <c r="B314" s="713">
        <v>314</v>
      </c>
      <c r="C314" s="11">
        <v>630</v>
      </c>
      <c r="D314" s="154" t="s">
        <v>163</v>
      </c>
      <c r="E314" s="19"/>
      <c r="F314" s="23"/>
      <c r="G314" s="13"/>
      <c r="H314" s="6"/>
      <c r="I314" s="179"/>
      <c r="J314" s="464"/>
      <c r="K314" s="179"/>
      <c r="L314" s="179"/>
      <c r="M314" s="179"/>
      <c r="N314" s="464"/>
      <c r="O314" s="179"/>
      <c r="P314" s="48"/>
      <c r="Q314" s="6"/>
      <c r="R314" s="6"/>
    </row>
    <row r="315" spans="1:18">
      <c r="A315" s="6"/>
      <c r="B315" s="713">
        <v>315</v>
      </c>
      <c r="C315" s="11"/>
      <c r="D315" s="157"/>
      <c r="E315" s="19"/>
      <c r="F315" s="23"/>
      <c r="G315" s="13"/>
      <c r="H315" s="6"/>
      <c r="I315" s="169"/>
      <c r="J315" s="464"/>
      <c r="K315" s="169"/>
      <c r="L315" s="169"/>
      <c r="M315" s="169"/>
      <c r="N315" s="464"/>
      <c r="O315" s="169"/>
      <c r="P315" s="48"/>
      <c r="Q315" s="6"/>
      <c r="R315" s="6"/>
    </row>
    <row r="316" spans="1:18">
      <c r="A316" s="6"/>
      <c r="B316" s="713">
        <v>316</v>
      </c>
      <c r="C316" s="11">
        <v>635</v>
      </c>
      <c r="D316" s="154" t="s">
        <v>203</v>
      </c>
      <c r="E316" s="19"/>
      <c r="F316" s="23"/>
      <c r="G316" s="13"/>
      <c r="H316" s="6"/>
      <c r="I316" s="179"/>
      <c r="J316" s="464"/>
      <c r="K316" s="179"/>
      <c r="L316" s="179"/>
      <c r="M316" s="179"/>
      <c r="N316" s="464"/>
      <c r="O316" s="179"/>
      <c r="P316" s="48"/>
      <c r="Q316" s="6"/>
      <c r="R316" s="6"/>
    </row>
    <row r="317" spans="1:18">
      <c r="A317" s="6"/>
      <c r="B317" s="713">
        <v>317</v>
      </c>
      <c r="C317" s="11"/>
      <c r="D317" s="767" t="s">
        <v>645</v>
      </c>
      <c r="E317" s="12"/>
      <c r="G317" s="13"/>
      <c r="H317" s="6"/>
      <c r="I317" s="169"/>
      <c r="J317" s="464"/>
      <c r="K317" s="169"/>
      <c r="L317" s="169"/>
      <c r="M317" s="169"/>
      <c r="N317" s="464"/>
      <c r="O317" s="169"/>
      <c r="P317" s="48"/>
      <c r="Q317" s="6"/>
      <c r="R317" s="6"/>
    </row>
    <row r="318" spans="1:18">
      <c r="A318" s="6"/>
      <c r="B318" s="713">
        <v>318</v>
      </c>
      <c r="C318" s="11">
        <v>640</v>
      </c>
      <c r="D318" s="154" t="s">
        <v>147</v>
      </c>
      <c r="E318" s="19"/>
      <c r="F318" s="23"/>
      <c r="G318" s="13"/>
      <c r="H318" s="6"/>
      <c r="I318" s="179"/>
      <c r="J318" s="464"/>
      <c r="K318" s="179"/>
      <c r="L318" s="179"/>
      <c r="M318" s="179"/>
      <c r="N318" s="464"/>
      <c r="O318" s="179"/>
      <c r="P318" s="48"/>
      <c r="Q318" s="6"/>
      <c r="R318" s="6"/>
    </row>
    <row r="319" spans="1:18">
      <c r="A319" s="6"/>
      <c r="B319" s="713">
        <v>319</v>
      </c>
      <c r="C319" s="11"/>
      <c r="D319" s="96"/>
      <c r="E319" s="12"/>
      <c r="F319" s="13"/>
      <c r="G319" s="13"/>
      <c r="H319" s="6"/>
      <c r="I319" s="166"/>
      <c r="J319" s="464"/>
      <c r="K319" s="166"/>
      <c r="L319" s="166"/>
      <c r="M319" s="166"/>
      <c r="N319" s="464"/>
      <c r="O319" s="166"/>
      <c r="P319" s="48"/>
      <c r="Q319" s="6"/>
      <c r="R319" s="6"/>
    </row>
    <row r="320" spans="1:18">
      <c r="A320" s="6"/>
      <c r="B320" s="713">
        <v>320</v>
      </c>
      <c r="C320" s="11">
        <v>645</v>
      </c>
      <c r="D320" s="154" t="s">
        <v>164</v>
      </c>
      <c r="E320" s="9"/>
      <c r="H320" s="6"/>
      <c r="I320" s="169"/>
      <c r="J320" s="464"/>
      <c r="K320" s="169"/>
      <c r="L320" s="169"/>
      <c r="M320" s="169"/>
      <c r="N320" s="464"/>
      <c r="O320" s="169"/>
      <c r="P320" s="48"/>
      <c r="Q320" s="6"/>
      <c r="R320" s="6"/>
    </row>
    <row r="321" spans="1:18">
      <c r="A321" s="6"/>
      <c r="B321" s="713">
        <v>321</v>
      </c>
      <c r="C321" s="11"/>
      <c r="D321" s="96">
        <v>645.1</v>
      </c>
      <c r="E321" s="13" t="s">
        <v>165</v>
      </c>
      <c r="F321" s="13"/>
      <c r="G321" s="13"/>
      <c r="H321" s="6"/>
      <c r="I321" s="179"/>
      <c r="J321" s="464"/>
      <c r="K321" s="179"/>
      <c r="L321" s="179"/>
      <c r="M321" s="179"/>
      <c r="N321" s="464"/>
      <c r="O321" s="179"/>
      <c r="P321" s="48"/>
      <c r="Q321" s="6"/>
      <c r="R321" s="6"/>
    </row>
    <row r="322" spans="1:18">
      <c r="A322" s="6"/>
      <c r="B322" s="713">
        <v>322</v>
      </c>
      <c r="C322" s="11"/>
      <c r="D322" s="96"/>
      <c r="E322" s="27">
        <v>645.11</v>
      </c>
      <c r="F322" s="29"/>
      <c r="G322" s="13"/>
      <c r="H322" s="6"/>
      <c r="I322" s="179"/>
      <c r="J322" s="464"/>
      <c r="K322" s="179"/>
      <c r="L322" s="179"/>
      <c r="M322" s="179"/>
      <c r="N322" s="464"/>
      <c r="O322" s="179"/>
      <c r="P322" s="48"/>
      <c r="Q322" s="6"/>
      <c r="R322" s="6"/>
    </row>
    <row r="323" spans="1:18">
      <c r="A323" s="6"/>
      <c r="B323" s="713">
        <v>323</v>
      </c>
      <c r="C323" s="11"/>
      <c r="D323" s="96"/>
      <c r="E323" s="27">
        <v>645.12</v>
      </c>
      <c r="F323" s="29"/>
      <c r="G323" s="13"/>
      <c r="H323" s="6"/>
      <c r="I323" s="179"/>
      <c r="J323" s="464"/>
      <c r="K323" s="179"/>
      <c r="L323" s="179"/>
      <c r="M323" s="179"/>
      <c r="N323" s="464"/>
      <c r="O323" s="179"/>
      <c r="P323" s="48"/>
      <c r="Q323" s="6"/>
      <c r="R323" s="6"/>
    </row>
    <row r="324" spans="1:18">
      <c r="A324" s="6"/>
      <c r="B324" s="713">
        <v>324</v>
      </c>
      <c r="C324" s="11"/>
      <c r="D324" s="96"/>
      <c r="E324" s="27">
        <v>645.13</v>
      </c>
      <c r="F324" s="29"/>
      <c r="G324" s="13"/>
      <c r="H324" s="6"/>
      <c r="I324" s="179"/>
      <c r="J324" s="464"/>
      <c r="K324" s="179"/>
      <c r="L324" s="179"/>
      <c r="M324" s="179"/>
      <c r="N324" s="464"/>
      <c r="O324" s="179"/>
      <c r="P324" s="48"/>
      <c r="Q324" s="6"/>
      <c r="R324" s="6"/>
    </row>
    <row r="325" spans="1:18">
      <c r="A325" s="6"/>
      <c r="B325" s="713">
        <v>325</v>
      </c>
      <c r="C325" s="11"/>
      <c r="D325" s="96"/>
      <c r="E325" s="27">
        <v>645.14</v>
      </c>
      <c r="F325" s="29"/>
      <c r="G325" s="13"/>
      <c r="H325" s="6"/>
      <c r="I325" s="179"/>
      <c r="J325" s="464"/>
      <c r="K325" s="179"/>
      <c r="L325" s="179"/>
      <c r="M325" s="179"/>
      <c r="N325" s="464"/>
      <c r="O325" s="179"/>
      <c r="P325" s="48"/>
      <c r="Q325" s="6"/>
      <c r="R325" s="6"/>
    </row>
    <row r="326" spans="1:18">
      <c r="A326" s="6"/>
      <c r="B326" s="713">
        <v>326</v>
      </c>
      <c r="C326" s="11"/>
      <c r="D326" s="96"/>
      <c r="E326" s="27">
        <v>645.15</v>
      </c>
      <c r="F326" s="29"/>
      <c r="G326" s="13"/>
      <c r="H326" s="6"/>
      <c r="I326" s="179"/>
      <c r="J326" s="464"/>
      <c r="K326" s="179"/>
      <c r="L326" s="179"/>
      <c r="M326" s="179"/>
      <c r="N326" s="464"/>
      <c r="O326" s="179"/>
      <c r="P326" s="48"/>
      <c r="Q326" s="6"/>
      <c r="R326" s="6"/>
    </row>
    <row r="327" spans="1:18">
      <c r="A327" s="6"/>
      <c r="B327" s="713">
        <v>327</v>
      </c>
      <c r="C327" s="11"/>
      <c r="D327" s="96"/>
      <c r="E327" s="27">
        <v>645.19000000000005</v>
      </c>
      <c r="F327" s="13"/>
      <c r="G327" s="13"/>
      <c r="H327" s="6"/>
      <c r="I327" s="179"/>
      <c r="J327" s="464"/>
      <c r="K327" s="179"/>
      <c r="L327" s="179"/>
      <c r="M327" s="179"/>
      <c r="N327" s="464"/>
      <c r="O327" s="179"/>
      <c r="P327" s="48"/>
      <c r="Q327" s="6"/>
      <c r="R327" s="6"/>
    </row>
    <row r="328" spans="1:18">
      <c r="A328" s="6"/>
      <c r="B328" s="713">
        <v>328</v>
      </c>
      <c r="C328" s="11"/>
      <c r="D328" s="96">
        <v>645.20000000000005</v>
      </c>
      <c r="E328" s="12"/>
      <c r="F328" s="13"/>
      <c r="G328" s="13"/>
      <c r="H328" s="6"/>
      <c r="I328" s="179"/>
      <c r="J328" s="464"/>
      <c r="K328" s="179"/>
      <c r="L328" s="179"/>
      <c r="M328" s="179"/>
      <c r="N328" s="464"/>
      <c r="O328" s="179"/>
      <c r="P328" s="48"/>
      <c r="Q328" s="6"/>
      <c r="R328" s="6"/>
    </row>
    <row r="329" spans="1:18">
      <c r="A329" s="6"/>
      <c r="B329" s="713">
        <v>329</v>
      </c>
      <c r="C329" s="11"/>
      <c r="D329" s="96">
        <v>645.29999999999995</v>
      </c>
      <c r="E329" s="12"/>
      <c r="F329" s="13"/>
      <c r="G329" s="13"/>
      <c r="H329" s="6"/>
      <c r="I329" s="179"/>
      <c r="J329" s="464"/>
      <c r="K329" s="179"/>
      <c r="L329" s="179"/>
      <c r="M329" s="179"/>
      <c r="N329" s="464"/>
      <c r="O329" s="179"/>
      <c r="P329" s="48"/>
      <c r="Q329" s="6"/>
      <c r="R329" s="6"/>
    </row>
    <row r="330" spans="1:18">
      <c r="A330" s="6"/>
      <c r="B330" s="713">
        <v>330</v>
      </c>
      <c r="C330" s="11"/>
      <c r="D330" s="96">
        <v>645.4</v>
      </c>
      <c r="E330" s="12"/>
      <c r="F330" s="13"/>
      <c r="G330" s="13"/>
      <c r="H330" s="6"/>
      <c r="I330" s="179"/>
      <c r="J330" s="464"/>
      <c r="K330" s="179"/>
      <c r="L330" s="179"/>
      <c r="M330" s="179"/>
      <c r="N330" s="464"/>
      <c r="O330" s="179"/>
      <c r="P330" s="48"/>
      <c r="Q330" s="6"/>
      <c r="R330" s="6"/>
    </row>
    <row r="331" spans="1:18">
      <c r="A331" s="6"/>
      <c r="B331" s="713">
        <v>331</v>
      </c>
      <c r="C331" s="11"/>
      <c r="D331" s="96">
        <v>645.5</v>
      </c>
      <c r="E331" s="12"/>
      <c r="F331" s="13"/>
      <c r="G331" s="13"/>
      <c r="H331" s="6"/>
      <c r="I331" s="179"/>
      <c r="J331" s="464"/>
      <c r="K331" s="179"/>
      <c r="L331" s="179"/>
      <c r="M331" s="179"/>
      <c r="N331" s="464"/>
      <c r="O331" s="179"/>
      <c r="P331" s="48"/>
      <c r="Q331" s="6"/>
      <c r="R331" s="6"/>
    </row>
    <row r="332" spans="1:18">
      <c r="A332" s="6"/>
      <c r="B332" s="713">
        <v>332</v>
      </c>
      <c r="C332" s="11"/>
      <c r="D332" s="96">
        <v>645.9</v>
      </c>
      <c r="E332" s="13" t="s">
        <v>114</v>
      </c>
      <c r="F332" s="13"/>
      <c r="G332" s="13"/>
      <c r="H332" s="6"/>
      <c r="I332" s="179"/>
      <c r="J332" s="464"/>
      <c r="K332" s="179"/>
      <c r="L332" s="179"/>
      <c r="M332" s="179"/>
      <c r="N332" s="464"/>
      <c r="O332" s="179"/>
      <c r="P332" s="48"/>
      <c r="Q332" s="6"/>
      <c r="R332" s="6"/>
    </row>
    <row r="333" spans="1:18">
      <c r="A333" s="6"/>
      <c r="B333" s="713">
        <v>333</v>
      </c>
      <c r="C333" s="146" t="s">
        <v>298</v>
      </c>
      <c r="D333" s="96"/>
      <c r="E333" s="12"/>
      <c r="F333" s="13"/>
      <c r="G333" s="13"/>
      <c r="H333" s="6"/>
      <c r="I333" s="164">
        <f>SUM(I321:I332)</f>
        <v>0</v>
      </c>
      <c r="J333" s="464"/>
      <c r="K333" s="164">
        <f>SUM(K321:K332)</f>
        <v>0</v>
      </c>
      <c r="L333" s="164">
        <f>SUM(L321:L332)</f>
        <v>0</v>
      </c>
      <c r="M333" s="164">
        <f>SUM(M321:M332)</f>
        <v>0</v>
      </c>
      <c r="N333" s="464"/>
      <c r="O333" s="164">
        <f>SUM(O321:O332)</f>
        <v>0</v>
      </c>
      <c r="P333" s="48"/>
      <c r="Q333" s="6"/>
      <c r="R333" s="6"/>
    </row>
    <row r="334" spans="1:18">
      <c r="A334" s="6"/>
      <c r="B334" s="713">
        <v>334</v>
      </c>
      <c r="C334" s="11">
        <v>650</v>
      </c>
      <c r="D334" s="154" t="s">
        <v>213</v>
      </c>
      <c r="E334" s="19"/>
      <c r="F334" s="23"/>
      <c r="G334" s="13"/>
      <c r="H334" s="6"/>
      <c r="I334" s="169"/>
      <c r="J334" s="464"/>
      <c r="K334" s="169"/>
      <c r="L334" s="169"/>
      <c r="M334" s="169"/>
      <c r="N334" s="464"/>
      <c r="O334" s="169"/>
      <c r="P334" s="48"/>
      <c r="Q334" s="6"/>
      <c r="R334" s="6"/>
    </row>
    <row r="335" spans="1:18">
      <c r="A335" s="6"/>
      <c r="B335" s="713">
        <v>335</v>
      </c>
      <c r="C335" s="11"/>
      <c r="D335" s="96">
        <v>650.1</v>
      </c>
      <c r="E335" s="13" t="s">
        <v>134</v>
      </c>
      <c r="G335" s="13"/>
      <c r="H335" s="6"/>
      <c r="I335" s="179"/>
      <c r="J335" s="464"/>
      <c r="K335" s="179"/>
      <c r="L335" s="179"/>
      <c r="M335" s="179"/>
      <c r="N335" s="464"/>
      <c r="O335" s="179"/>
      <c r="P335" s="48"/>
      <c r="Q335" s="6"/>
      <c r="R335" s="6"/>
    </row>
    <row r="336" spans="1:18">
      <c r="A336" s="6"/>
      <c r="B336" s="713">
        <v>336</v>
      </c>
      <c r="C336" s="11"/>
      <c r="D336" s="96">
        <v>650.20000000000005</v>
      </c>
      <c r="E336" s="13" t="s">
        <v>136</v>
      </c>
      <c r="G336" s="13"/>
      <c r="H336" s="6"/>
      <c r="I336" s="179"/>
      <c r="J336" s="464"/>
      <c r="K336" s="179"/>
      <c r="L336" s="179"/>
      <c r="M336" s="179"/>
      <c r="N336" s="464"/>
      <c r="O336" s="179"/>
      <c r="P336" s="48"/>
      <c r="Q336" s="6"/>
      <c r="R336" s="6"/>
    </row>
    <row r="337" spans="1:18">
      <c r="A337" s="6"/>
      <c r="B337" s="713">
        <v>337</v>
      </c>
      <c r="C337" s="11"/>
      <c r="D337" s="96">
        <v>650.29999999999995</v>
      </c>
      <c r="E337" s="13"/>
      <c r="G337" s="13"/>
      <c r="H337" s="6"/>
      <c r="I337" s="179"/>
      <c r="J337" s="464"/>
      <c r="K337" s="179"/>
      <c r="L337" s="179"/>
      <c r="M337" s="179"/>
      <c r="N337" s="464"/>
      <c r="O337" s="179"/>
      <c r="P337" s="48"/>
      <c r="Q337" s="6"/>
      <c r="R337" s="6"/>
    </row>
    <row r="338" spans="1:18">
      <c r="A338" s="6"/>
      <c r="B338" s="713">
        <v>338</v>
      </c>
      <c r="C338" s="11"/>
      <c r="D338" s="96">
        <v>650.4</v>
      </c>
      <c r="E338" s="13" t="s">
        <v>138</v>
      </c>
      <c r="G338" s="13"/>
      <c r="H338" s="6"/>
      <c r="I338" s="179"/>
      <c r="J338" s="464"/>
      <c r="K338" s="179"/>
      <c r="L338" s="179"/>
      <c r="M338" s="179"/>
      <c r="N338" s="464"/>
      <c r="O338" s="179"/>
      <c r="P338" s="48"/>
      <c r="Q338" s="6"/>
      <c r="R338" s="6"/>
    </row>
    <row r="339" spans="1:18">
      <c r="A339" s="6"/>
      <c r="B339" s="713">
        <v>339</v>
      </c>
      <c r="C339" s="11"/>
      <c r="D339" s="156">
        <v>650.5</v>
      </c>
      <c r="E339" s="13"/>
      <c r="G339" s="13"/>
      <c r="H339" s="6"/>
      <c r="I339" s="179"/>
      <c r="J339" s="464"/>
      <c r="K339" s="179"/>
      <c r="L339" s="179"/>
      <c r="M339" s="179"/>
      <c r="N339" s="464"/>
      <c r="O339" s="179"/>
      <c r="P339" s="48"/>
      <c r="Q339" s="6"/>
      <c r="R339" s="6"/>
    </row>
    <row r="340" spans="1:18">
      <c r="A340" s="6"/>
      <c r="B340" s="713">
        <v>340</v>
      </c>
      <c r="C340" s="11"/>
      <c r="D340" s="96">
        <v>650.6</v>
      </c>
      <c r="E340" s="13"/>
      <c r="G340" s="13"/>
      <c r="H340" s="6"/>
      <c r="I340" s="179"/>
      <c r="J340" s="464"/>
      <c r="K340" s="179"/>
      <c r="L340" s="179"/>
      <c r="M340" s="179"/>
      <c r="N340" s="464"/>
      <c r="O340" s="179"/>
      <c r="P340" s="48"/>
      <c r="Q340" s="6"/>
      <c r="R340" s="6"/>
    </row>
    <row r="341" spans="1:18">
      <c r="A341" s="6"/>
      <c r="B341" s="713">
        <v>341</v>
      </c>
      <c r="C341" s="11"/>
      <c r="D341" s="96">
        <v>650.70000000000005</v>
      </c>
      <c r="E341" s="13"/>
      <c r="G341" s="13"/>
      <c r="H341" s="6"/>
      <c r="I341" s="179"/>
      <c r="J341" s="464"/>
      <c r="K341" s="179"/>
      <c r="L341" s="179"/>
      <c r="M341" s="179"/>
      <c r="N341" s="464"/>
      <c r="O341" s="179"/>
      <c r="P341" s="48"/>
      <c r="Q341" s="6"/>
      <c r="R341" s="6"/>
    </row>
    <row r="342" spans="1:18">
      <c r="A342" s="6"/>
      <c r="B342" s="713">
        <v>342</v>
      </c>
      <c r="C342" s="11"/>
      <c r="D342" s="96">
        <v>650.79999999999995</v>
      </c>
      <c r="E342" s="13"/>
      <c r="G342" s="13"/>
      <c r="H342" s="6"/>
      <c r="I342" s="179"/>
      <c r="J342" s="464"/>
      <c r="K342" s="179"/>
      <c r="L342" s="179"/>
      <c r="M342" s="179"/>
      <c r="N342" s="464"/>
      <c r="O342" s="179"/>
      <c r="P342" s="48"/>
      <c r="Q342" s="6"/>
      <c r="R342" s="6"/>
    </row>
    <row r="343" spans="1:18">
      <c r="A343" s="6"/>
      <c r="B343" s="713">
        <v>343</v>
      </c>
      <c r="C343" s="11"/>
      <c r="D343" s="96">
        <v>650.9</v>
      </c>
      <c r="E343" s="13" t="s">
        <v>114</v>
      </c>
      <c r="G343" s="13"/>
      <c r="H343" s="6"/>
      <c r="I343" s="179"/>
      <c r="J343" s="464"/>
      <c r="K343" s="179"/>
      <c r="L343" s="179"/>
      <c r="M343" s="179"/>
      <c r="N343" s="464"/>
      <c r="O343" s="179"/>
      <c r="P343" s="48"/>
      <c r="Q343" s="6"/>
      <c r="R343" s="6"/>
    </row>
    <row r="344" spans="1:18">
      <c r="A344" s="6"/>
      <c r="B344" s="713">
        <v>344</v>
      </c>
      <c r="C344" s="146" t="s">
        <v>300</v>
      </c>
      <c r="D344" s="96"/>
      <c r="E344" s="12"/>
      <c r="F344" s="13"/>
      <c r="G344" s="13"/>
      <c r="H344" s="6"/>
      <c r="I344" s="164">
        <f>SUM(I335:I343)</f>
        <v>0</v>
      </c>
      <c r="J344" s="464"/>
      <c r="K344" s="164">
        <f>SUM(K335:K343)</f>
        <v>0</v>
      </c>
      <c r="L344" s="164">
        <f>SUM(L335:L343)</f>
        <v>0</v>
      </c>
      <c r="M344" s="164">
        <f>SUM(M335:M343)</f>
        <v>0</v>
      </c>
      <c r="N344" s="464"/>
      <c r="O344" s="164">
        <f>SUM(O335:O343)</f>
        <v>0</v>
      </c>
      <c r="P344" s="48"/>
      <c r="Q344" s="6"/>
      <c r="R344" s="6"/>
    </row>
    <row r="345" spans="1:18">
      <c r="A345" s="6"/>
      <c r="B345" s="713">
        <v>345</v>
      </c>
      <c r="C345" s="11">
        <v>655</v>
      </c>
      <c r="D345" s="154" t="s">
        <v>167</v>
      </c>
      <c r="E345" s="19"/>
      <c r="F345" s="13"/>
      <c r="G345" s="13"/>
      <c r="H345" s="6"/>
      <c r="I345" s="169"/>
      <c r="J345" s="464"/>
      <c r="K345" s="169"/>
      <c r="L345" s="169"/>
      <c r="M345" s="169"/>
      <c r="N345" s="464"/>
      <c r="O345" s="169"/>
      <c r="P345" s="48"/>
      <c r="Q345" s="6"/>
      <c r="R345" s="6"/>
    </row>
    <row r="346" spans="1:18">
      <c r="A346" s="6"/>
      <c r="B346" s="713">
        <v>346</v>
      </c>
      <c r="C346" s="11"/>
      <c r="D346" s="96">
        <v>655.04999999999995</v>
      </c>
      <c r="E346" s="29" t="str">
        <f t="shared" ref="E346:E358" si="0">E123</f>
        <v>RCIA</v>
      </c>
      <c r="G346" s="13"/>
      <c r="H346" s="6"/>
      <c r="I346" s="179"/>
      <c r="J346" s="464"/>
      <c r="K346" s="179"/>
      <c r="L346" s="179"/>
      <c r="M346" s="179"/>
      <c r="N346" s="464"/>
      <c r="O346" s="179"/>
      <c r="P346" s="48"/>
      <c r="Q346" s="6"/>
      <c r="R346" s="6"/>
    </row>
    <row r="347" spans="1:18">
      <c r="A347" s="6"/>
      <c r="B347" s="713">
        <v>347</v>
      </c>
      <c r="C347" s="11"/>
      <c r="D347" s="96">
        <v>655.1</v>
      </c>
      <c r="E347" s="29" t="str">
        <f t="shared" si="0"/>
        <v>Youth Ministry</v>
      </c>
      <c r="G347" s="13"/>
      <c r="H347" s="6"/>
      <c r="I347" s="179"/>
      <c r="J347" s="464"/>
      <c r="K347" s="179"/>
      <c r="L347" s="179"/>
      <c r="M347" s="179"/>
      <c r="N347" s="464"/>
      <c r="O347" s="179"/>
      <c r="P347" s="48"/>
      <c r="Q347" s="6"/>
      <c r="R347" s="6"/>
    </row>
    <row r="348" spans="1:18">
      <c r="A348" s="6"/>
      <c r="B348" s="713">
        <v>348</v>
      </c>
      <c r="C348" s="11"/>
      <c r="D348" s="96">
        <v>655.15</v>
      </c>
      <c r="E348" s="29" t="str">
        <f t="shared" si="0"/>
        <v>Adult Religious Education</v>
      </c>
      <c r="G348" s="13"/>
      <c r="H348" s="6"/>
      <c r="I348" s="179"/>
      <c r="J348" s="464"/>
      <c r="K348" s="179"/>
      <c r="L348" s="179"/>
      <c r="M348" s="179"/>
      <c r="N348" s="464"/>
      <c r="O348" s="179"/>
      <c r="P348" s="48"/>
      <c r="Q348" s="6"/>
      <c r="R348" s="6"/>
    </row>
    <row r="349" spans="1:18">
      <c r="A349" s="6"/>
      <c r="B349" s="713">
        <v>349</v>
      </c>
      <c r="C349" s="11"/>
      <c r="D349" s="96">
        <v>655.20000000000005</v>
      </c>
      <c r="E349" s="29" t="str">
        <f t="shared" si="0"/>
        <v>Lay Ministerial Training</v>
      </c>
      <c r="G349" s="13"/>
      <c r="H349" s="6"/>
      <c r="I349" s="179"/>
      <c r="J349" s="464"/>
      <c r="K349" s="179"/>
      <c r="L349" s="179"/>
      <c r="M349" s="179"/>
      <c r="N349" s="464"/>
      <c r="O349" s="179"/>
      <c r="P349" s="48"/>
      <c r="Q349" s="6"/>
      <c r="R349" s="6"/>
    </row>
    <row r="350" spans="1:18">
      <c r="A350" s="6"/>
      <c r="B350" s="713">
        <v>350</v>
      </c>
      <c r="C350" s="11"/>
      <c r="D350" s="96">
        <v>655.25</v>
      </c>
      <c r="E350" s="29" t="str">
        <f t="shared" si="0"/>
        <v>Ecumenism / Evangelization</v>
      </c>
      <c r="G350" s="13"/>
      <c r="H350" s="6"/>
      <c r="I350" s="179"/>
      <c r="J350" s="464"/>
      <c r="K350" s="179"/>
      <c r="L350" s="179"/>
      <c r="M350" s="179"/>
      <c r="N350" s="464"/>
      <c r="O350" s="179"/>
      <c r="P350" s="48"/>
      <c r="Q350" s="6"/>
      <c r="R350" s="6"/>
    </row>
    <row r="351" spans="1:18">
      <c r="A351" s="6"/>
      <c r="B351" s="713">
        <v>351</v>
      </c>
      <c r="C351" s="11"/>
      <c r="D351" s="96">
        <v>655.29999999999995</v>
      </c>
      <c r="E351" s="29" t="str">
        <f t="shared" si="0"/>
        <v>Hospitality</v>
      </c>
      <c r="G351" s="13"/>
      <c r="H351" s="6"/>
      <c r="I351" s="179"/>
      <c r="J351" s="464"/>
      <c r="K351" s="179"/>
      <c r="L351" s="179"/>
      <c r="M351" s="179"/>
      <c r="N351" s="464"/>
      <c r="O351" s="179"/>
      <c r="P351" s="48"/>
      <c r="Q351" s="6"/>
      <c r="R351" s="6"/>
    </row>
    <row r="352" spans="1:18">
      <c r="A352" s="6"/>
      <c r="B352" s="713">
        <v>352</v>
      </c>
      <c r="C352" s="11"/>
      <c r="D352" s="96">
        <v>655.35</v>
      </c>
      <c r="E352" s="29">
        <f t="shared" si="0"/>
        <v>0</v>
      </c>
      <c r="G352" s="13"/>
      <c r="H352" s="6"/>
      <c r="I352" s="179"/>
      <c r="J352" s="464"/>
      <c r="K352" s="179"/>
      <c r="L352" s="179"/>
      <c r="M352" s="179"/>
      <c r="N352" s="464"/>
      <c r="O352" s="179"/>
      <c r="P352" s="48"/>
      <c r="Q352" s="6"/>
      <c r="R352" s="6"/>
    </row>
    <row r="353" spans="1:18">
      <c r="A353" s="6"/>
      <c r="B353" s="713">
        <v>353</v>
      </c>
      <c r="C353" s="11"/>
      <c r="D353" s="96">
        <v>655.4</v>
      </c>
      <c r="E353" s="29">
        <f t="shared" si="0"/>
        <v>0</v>
      </c>
      <c r="G353" s="13"/>
      <c r="H353" s="6"/>
      <c r="I353" s="179"/>
      <c r="J353" s="464"/>
      <c r="K353" s="179"/>
      <c r="L353" s="179"/>
      <c r="M353" s="179"/>
      <c r="N353" s="464"/>
      <c r="O353" s="179"/>
      <c r="P353" s="48"/>
      <c r="Q353" s="6"/>
      <c r="R353" s="6"/>
    </row>
    <row r="354" spans="1:18">
      <c r="A354" s="6"/>
      <c r="B354" s="713">
        <v>354</v>
      </c>
      <c r="C354" s="11"/>
      <c r="D354" s="96">
        <v>655.45</v>
      </c>
      <c r="E354" s="29">
        <f t="shared" si="0"/>
        <v>0</v>
      </c>
      <c r="G354" s="13"/>
      <c r="H354" s="6"/>
      <c r="I354" s="179"/>
      <c r="J354" s="464"/>
      <c r="K354" s="179"/>
      <c r="L354" s="179"/>
      <c r="M354" s="179"/>
      <c r="N354" s="464"/>
      <c r="O354" s="179"/>
      <c r="P354" s="48"/>
      <c r="Q354" s="6"/>
      <c r="R354" s="6"/>
    </row>
    <row r="355" spans="1:18">
      <c r="A355" s="6"/>
      <c r="B355" s="713">
        <v>355</v>
      </c>
      <c r="C355" s="11"/>
      <c r="D355" s="96">
        <v>655.5</v>
      </c>
      <c r="E355" s="29">
        <f t="shared" si="0"/>
        <v>0</v>
      </c>
      <c r="G355" s="13"/>
      <c r="H355" s="6"/>
      <c r="I355" s="179"/>
      <c r="J355" s="464"/>
      <c r="K355" s="179"/>
      <c r="L355" s="179"/>
      <c r="M355" s="179"/>
      <c r="N355" s="464"/>
      <c r="O355" s="179"/>
      <c r="P355" s="48"/>
      <c r="Q355" s="6"/>
      <c r="R355" s="6"/>
    </row>
    <row r="356" spans="1:18">
      <c r="A356" s="6"/>
      <c r="B356" s="713">
        <v>356</v>
      </c>
      <c r="C356" s="11"/>
      <c r="D356" s="96">
        <v>655.55</v>
      </c>
      <c r="E356" s="29">
        <f t="shared" si="0"/>
        <v>0</v>
      </c>
      <c r="G356" s="13"/>
      <c r="H356" s="6"/>
      <c r="I356" s="179"/>
      <c r="J356" s="464"/>
      <c r="K356" s="179"/>
      <c r="L356" s="179"/>
      <c r="M356" s="179"/>
      <c r="N356" s="464"/>
      <c r="O356" s="179"/>
      <c r="P356" s="48"/>
      <c r="Q356" s="6"/>
      <c r="R356" s="6"/>
    </row>
    <row r="357" spans="1:18">
      <c r="A357" s="6"/>
      <c r="B357" s="713">
        <v>357</v>
      </c>
      <c r="C357" s="11"/>
      <c r="D357" s="96">
        <v>655.6</v>
      </c>
      <c r="E357" s="29">
        <f t="shared" si="0"/>
        <v>0</v>
      </c>
      <c r="G357" s="13"/>
      <c r="H357" s="6"/>
      <c r="I357" s="179"/>
      <c r="J357" s="464"/>
      <c r="K357" s="179"/>
      <c r="L357" s="179"/>
      <c r="M357" s="179"/>
      <c r="N357" s="464"/>
      <c r="O357" s="179"/>
      <c r="P357" s="48"/>
      <c r="Q357" s="6"/>
      <c r="R357" s="6"/>
    </row>
    <row r="358" spans="1:18">
      <c r="A358" s="6"/>
      <c r="B358" s="713">
        <v>358</v>
      </c>
      <c r="C358" s="11"/>
      <c r="D358" s="96">
        <v>655.95</v>
      </c>
      <c r="E358" s="29" t="str">
        <f t="shared" si="0"/>
        <v>Misc Activities &amp; Events</v>
      </c>
      <c r="G358" s="13"/>
      <c r="H358" s="6"/>
      <c r="I358" s="179"/>
      <c r="J358" s="464"/>
      <c r="K358" s="179"/>
      <c r="L358" s="179"/>
      <c r="M358" s="179"/>
      <c r="N358" s="464"/>
      <c r="O358" s="179"/>
      <c r="P358" s="48"/>
      <c r="Q358" s="6"/>
      <c r="R358" s="6"/>
    </row>
    <row r="359" spans="1:18">
      <c r="A359" s="6"/>
      <c r="B359" s="713">
        <v>359</v>
      </c>
      <c r="C359" s="11"/>
      <c r="D359" s="96"/>
      <c r="E359" s="29">
        <f>+E136</f>
        <v>0</v>
      </c>
      <c r="F359" s="13"/>
      <c r="G359" s="13"/>
      <c r="H359" s="6"/>
      <c r="I359" s="179"/>
      <c r="J359" s="464"/>
      <c r="K359" s="179"/>
      <c r="L359" s="179"/>
      <c r="M359" s="179"/>
      <c r="N359" s="464"/>
      <c r="O359" s="179"/>
      <c r="P359" s="48"/>
      <c r="Q359" s="6"/>
      <c r="R359" s="6"/>
    </row>
    <row r="360" spans="1:18">
      <c r="A360" s="6"/>
      <c r="B360" s="713">
        <v>360</v>
      </c>
      <c r="C360" s="11"/>
      <c r="D360" s="96"/>
      <c r="E360" s="29">
        <f>+E137</f>
        <v>0</v>
      </c>
      <c r="F360" s="13"/>
      <c r="G360" s="13"/>
      <c r="H360" s="6"/>
      <c r="I360" s="179"/>
      <c r="J360" s="464"/>
      <c r="K360" s="179"/>
      <c r="L360" s="179"/>
      <c r="M360" s="179"/>
      <c r="N360" s="464"/>
      <c r="O360" s="179"/>
      <c r="P360" s="48"/>
      <c r="Q360" s="6"/>
      <c r="R360" s="6"/>
    </row>
    <row r="361" spans="1:18">
      <c r="A361" s="6"/>
      <c r="B361" s="713">
        <v>361</v>
      </c>
      <c r="C361" s="11"/>
      <c r="D361" s="96"/>
      <c r="E361" s="29">
        <f>+E138</f>
        <v>0</v>
      </c>
      <c r="F361" s="13"/>
      <c r="G361" s="13"/>
      <c r="H361" s="6"/>
      <c r="I361" s="179"/>
      <c r="J361" s="464"/>
      <c r="K361" s="179"/>
      <c r="L361" s="179"/>
      <c r="M361" s="179"/>
      <c r="N361" s="464"/>
      <c r="O361" s="179"/>
      <c r="P361" s="48"/>
      <c r="Q361" s="6"/>
      <c r="R361" s="6"/>
    </row>
    <row r="362" spans="1:18">
      <c r="A362" s="6"/>
      <c r="B362" s="713">
        <v>362</v>
      </c>
      <c r="C362" s="11"/>
      <c r="D362" s="96"/>
      <c r="E362" s="29">
        <f>+E139</f>
        <v>0</v>
      </c>
      <c r="F362" s="13"/>
      <c r="G362" s="13"/>
      <c r="H362" s="6"/>
      <c r="I362" s="179"/>
      <c r="J362" s="464"/>
      <c r="K362" s="179"/>
      <c r="L362" s="179"/>
      <c r="M362" s="179"/>
      <c r="N362" s="464"/>
      <c r="O362" s="179"/>
      <c r="P362" s="48"/>
      <c r="Q362" s="6"/>
      <c r="R362" s="6"/>
    </row>
    <row r="363" spans="1:18">
      <c r="A363" s="6"/>
      <c r="B363" s="713">
        <v>363</v>
      </c>
      <c r="C363" s="11"/>
      <c r="D363" s="96"/>
      <c r="E363" s="29">
        <f>+E140</f>
        <v>0</v>
      </c>
      <c r="F363" s="13"/>
      <c r="G363" s="13"/>
      <c r="H363" s="6"/>
      <c r="I363" s="179"/>
      <c r="J363" s="464"/>
      <c r="K363" s="179"/>
      <c r="L363" s="179"/>
      <c r="M363" s="179"/>
      <c r="N363" s="464"/>
      <c r="O363" s="179"/>
      <c r="P363" s="48"/>
      <c r="Q363" s="6"/>
      <c r="R363" s="6"/>
    </row>
    <row r="364" spans="1:18">
      <c r="A364" s="6"/>
      <c r="B364" s="713">
        <v>364</v>
      </c>
      <c r="C364" s="146" t="s">
        <v>301</v>
      </c>
      <c r="D364" s="96"/>
      <c r="E364" s="29"/>
      <c r="F364" s="13"/>
      <c r="G364" s="13"/>
      <c r="H364" s="6"/>
      <c r="I364" s="164">
        <f>SUM(I346:I363)</f>
        <v>0</v>
      </c>
      <c r="J364" s="464"/>
      <c r="K364" s="164">
        <f>SUM(K346:K363)</f>
        <v>0</v>
      </c>
      <c r="L364" s="164">
        <f>SUM(L346:L363)</f>
        <v>0</v>
      </c>
      <c r="M364" s="164">
        <f>SUM(M346:M363)</f>
        <v>0</v>
      </c>
      <c r="N364" s="464"/>
      <c r="O364" s="164">
        <f>SUM(O346:O363)</f>
        <v>0</v>
      </c>
      <c r="P364" s="48"/>
      <c r="Q364" s="6"/>
      <c r="R364" s="6"/>
    </row>
    <row r="365" spans="1:18">
      <c r="A365" s="6"/>
      <c r="B365" s="713">
        <v>365</v>
      </c>
      <c r="C365" s="11">
        <v>660</v>
      </c>
      <c r="D365" s="154" t="s">
        <v>204</v>
      </c>
      <c r="E365" s="19"/>
      <c r="F365" s="13"/>
      <c r="G365" s="13"/>
      <c r="H365" s="6"/>
      <c r="I365" s="170"/>
      <c r="J365" s="464"/>
      <c r="K365" s="170"/>
      <c r="L365" s="170"/>
      <c r="M365" s="170"/>
      <c r="N365" s="464"/>
      <c r="O365" s="170"/>
      <c r="P365" s="48"/>
      <c r="Q365" s="6"/>
      <c r="R365" s="6"/>
    </row>
    <row r="366" spans="1:18">
      <c r="A366" s="6"/>
      <c r="B366" s="713">
        <v>366</v>
      </c>
      <c r="C366" s="11"/>
      <c r="D366" s="96">
        <v>660.05</v>
      </c>
      <c r="E366" s="12" t="s">
        <v>205</v>
      </c>
      <c r="G366" s="13"/>
      <c r="H366" s="6"/>
      <c r="I366" s="179"/>
      <c r="J366" s="464"/>
      <c r="K366" s="179"/>
      <c r="L366" s="179"/>
      <c r="M366" s="179"/>
      <c r="N366" s="464"/>
      <c r="O366" s="179"/>
      <c r="P366" s="48"/>
      <c r="Q366" s="6"/>
      <c r="R366" s="6"/>
    </row>
    <row r="367" spans="1:18">
      <c r="A367" s="6"/>
      <c r="B367" s="713">
        <v>367</v>
      </c>
      <c r="C367" s="11"/>
      <c r="D367" s="96">
        <v>660.1</v>
      </c>
      <c r="E367" s="12" t="s">
        <v>206</v>
      </c>
      <c r="G367" s="13"/>
      <c r="H367" s="6"/>
      <c r="I367" s="179"/>
      <c r="J367" s="464"/>
      <c r="K367" s="179"/>
      <c r="L367" s="179"/>
      <c r="M367" s="179"/>
      <c r="N367" s="464"/>
      <c r="O367" s="179"/>
      <c r="P367" s="48"/>
      <c r="Q367" s="6"/>
      <c r="R367" s="6"/>
    </row>
    <row r="368" spans="1:18">
      <c r="A368" s="6"/>
      <c r="B368" s="713">
        <v>368</v>
      </c>
      <c r="C368" s="11"/>
      <c r="D368" s="96">
        <v>660.15</v>
      </c>
      <c r="E368" s="12" t="s">
        <v>207</v>
      </c>
      <c r="G368" s="13"/>
      <c r="H368" s="6"/>
      <c r="I368" s="179"/>
      <c r="J368" s="464"/>
      <c r="K368" s="179"/>
      <c r="L368" s="179"/>
      <c r="M368" s="179"/>
      <c r="N368" s="464"/>
      <c r="O368" s="179"/>
      <c r="P368" s="48"/>
      <c r="Q368" s="6"/>
      <c r="R368" s="6"/>
    </row>
    <row r="369" spans="1:18">
      <c r="A369" s="6"/>
      <c r="B369" s="713">
        <v>369</v>
      </c>
      <c r="C369" s="11"/>
      <c r="D369" s="96">
        <v>660.2</v>
      </c>
      <c r="E369" s="12" t="s">
        <v>208</v>
      </c>
      <c r="G369" s="13"/>
      <c r="H369" s="6"/>
      <c r="I369" s="179"/>
      <c r="J369" s="464"/>
      <c r="K369" s="179"/>
      <c r="L369" s="179"/>
      <c r="M369" s="179"/>
      <c r="N369" s="464"/>
      <c r="O369" s="179"/>
      <c r="P369" s="48"/>
      <c r="Q369" s="6"/>
      <c r="R369" s="6"/>
    </row>
    <row r="370" spans="1:18">
      <c r="A370" s="6"/>
      <c r="B370" s="713">
        <v>370</v>
      </c>
      <c r="C370" s="11"/>
      <c r="D370" s="96">
        <v>660.25</v>
      </c>
      <c r="E370" s="12" t="s">
        <v>209</v>
      </c>
      <c r="G370" s="13"/>
      <c r="H370" s="6"/>
      <c r="I370" s="179"/>
      <c r="J370" s="464"/>
      <c r="K370" s="179"/>
      <c r="L370" s="179"/>
      <c r="M370" s="179"/>
      <c r="N370" s="464"/>
      <c r="O370" s="179"/>
      <c r="P370" s="48"/>
      <c r="Q370" s="6"/>
      <c r="R370" s="6"/>
    </row>
    <row r="371" spans="1:18">
      <c r="A371" s="6"/>
      <c r="B371" s="713">
        <v>371</v>
      </c>
      <c r="C371" s="11"/>
      <c r="D371" s="96">
        <v>660.3</v>
      </c>
      <c r="E371" s="12" t="s">
        <v>210</v>
      </c>
      <c r="G371" s="13"/>
      <c r="H371" s="6"/>
      <c r="I371" s="179"/>
      <c r="J371" s="464"/>
      <c r="K371" s="179"/>
      <c r="L371" s="179"/>
      <c r="M371" s="179"/>
      <c r="N371" s="464"/>
      <c r="O371" s="179"/>
      <c r="P371" s="48"/>
      <c r="Q371" s="6"/>
      <c r="R371" s="6"/>
    </row>
    <row r="372" spans="1:18">
      <c r="A372" s="6"/>
      <c r="B372" s="713">
        <v>372</v>
      </c>
      <c r="C372" s="11"/>
      <c r="D372" s="96">
        <v>660.35</v>
      </c>
      <c r="E372" s="12" t="s">
        <v>211</v>
      </c>
      <c r="G372" s="13"/>
      <c r="H372" s="6"/>
      <c r="I372" s="179"/>
      <c r="J372" s="464"/>
      <c r="K372" s="179"/>
      <c r="L372" s="179"/>
      <c r="M372" s="179"/>
      <c r="N372" s="464"/>
      <c r="O372" s="179"/>
      <c r="P372" s="48"/>
      <c r="Q372" s="6"/>
      <c r="R372" s="6"/>
    </row>
    <row r="373" spans="1:18">
      <c r="A373" s="6"/>
      <c r="B373" s="713">
        <v>373</v>
      </c>
      <c r="C373" s="11"/>
      <c r="D373" s="96">
        <v>660.4</v>
      </c>
      <c r="E373" s="12" t="s">
        <v>212</v>
      </c>
      <c r="G373" s="13"/>
      <c r="H373" s="6"/>
      <c r="I373" s="179"/>
      <c r="J373" s="464"/>
      <c r="K373" s="179"/>
      <c r="L373" s="179"/>
      <c r="M373" s="179"/>
      <c r="N373" s="464"/>
      <c r="O373" s="179"/>
      <c r="P373" s="48"/>
      <c r="Q373" s="6"/>
      <c r="R373" s="6"/>
    </row>
    <row r="374" spans="1:18">
      <c r="A374" s="6"/>
      <c r="B374" s="713">
        <v>374</v>
      </c>
      <c r="C374" s="11"/>
      <c r="D374" s="96">
        <v>660.45</v>
      </c>
      <c r="E374" s="12" t="s">
        <v>81</v>
      </c>
      <c r="G374" s="13"/>
      <c r="H374" s="6"/>
      <c r="I374" s="179"/>
      <c r="J374" s="464"/>
      <c r="K374" s="179"/>
      <c r="L374" s="179"/>
      <c r="M374" s="179"/>
      <c r="N374" s="464"/>
      <c r="O374" s="179"/>
      <c r="P374" s="48"/>
      <c r="Q374" s="6"/>
      <c r="R374" s="6"/>
    </row>
    <row r="375" spans="1:18">
      <c r="A375" s="6"/>
      <c r="B375" s="713">
        <v>375</v>
      </c>
      <c r="C375" s="11"/>
      <c r="D375" s="96">
        <v>660.95</v>
      </c>
      <c r="E375" s="13" t="s">
        <v>114</v>
      </c>
      <c r="G375" s="13"/>
      <c r="H375" s="6"/>
      <c r="I375" s="179"/>
      <c r="J375" s="464"/>
      <c r="K375" s="179"/>
      <c r="L375" s="179"/>
      <c r="M375" s="179"/>
      <c r="N375" s="464"/>
      <c r="O375" s="179"/>
      <c r="P375" s="48"/>
      <c r="Q375" s="6"/>
      <c r="R375" s="6"/>
    </row>
    <row r="376" spans="1:18">
      <c r="A376" s="6"/>
      <c r="B376" s="713">
        <v>376</v>
      </c>
      <c r="C376" s="146" t="s">
        <v>302</v>
      </c>
      <c r="D376" s="96"/>
      <c r="E376" s="12"/>
      <c r="F376" s="13"/>
      <c r="G376" s="13"/>
      <c r="H376" s="6"/>
      <c r="I376" s="164">
        <f>SUM(I366:I375)</f>
        <v>0</v>
      </c>
      <c r="J376" s="464"/>
      <c r="K376" s="164">
        <f>SUM(K366:K375)</f>
        <v>0</v>
      </c>
      <c r="L376" s="164">
        <f>SUM(L366:L375)</f>
        <v>0</v>
      </c>
      <c r="M376" s="164">
        <f>SUM(M366:M375)</f>
        <v>0</v>
      </c>
      <c r="N376" s="464"/>
      <c r="O376" s="164">
        <f>SUM(O366:O375)</f>
        <v>0</v>
      </c>
      <c r="P376" s="48"/>
      <c r="Q376" s="6"/>
      <c r="R376" s="6"/>
    </row>
    <row r="377" spans="1:18">
      <c r="A377" s="6"/>
      <c r="B377" s="713">
        <v>377</v>
      </c>
      <c r="C377" s="11">
        <v>665</v>
      </c>
      <c r="D377" s="154" t="s">
        <v>173</v>
      </c>
      <c r="E377" s="19"/>
      <c r="F377" s="23"/>
      <c r="G377" s="13"/>
      <c r="H377" s="6"/>
      <c r="I377" s="169"/>
      <c r="J377" s="464"/>
      <c r="K377" s="169"/>
      <c r="L377" s="169"/>
      <c r="M377" s="169"/>
      <c r="N377" s="464"/>
      <c r="O377" s="169"/>
      <c r="P377" s="48"/>
      <c r="Q377" s="6"/>
      <c r="R377" s="6"/>
    </row>
    <row r="378" spans="1:18">
      <c r="A378" s="6"/>
      <c r="B378" s="713">
        <v>378</v>
      </c>
      <c r="C378" s="11"/>
      <c r="D378" s="96">
        <v>665.1</v>
      </c>
      <c r="E378" s="29">
        <f>+E144</f>
        <v>0</v>
      </c>
      <c r="G378" s="13"/>
      <c r="H378" s="6"/>
      <c r="I378" s="179"/>
      <c r="J378" s="464"/>
      <c r="K378" s="179"/>
      <c r="L378" s="179"/>
      <c r="M378" s="179"/>
      <c r="N378" s="464"/>
      <c r="O378" s="179"/>
      <c r="P378" s="48"/>
      <c r="Q378" s="6"/>
      <c r="R378" s="6"/>
    </row>
    <row r="379" spans="1:18">
      <c r="A379" s="6"/>
      <c r="B379" s="713">
        <v>379</v>
      </c>
      <c r="C379" s="11"/>
      <c r="D379" s="96">
        <v>665.2</v>
      </c>
      <c r="E379" s="29">
        <f t="shared" ref="E379:E385" si="1">+E145</f>
        <v>0</v>
      </c>
      <c r="G379" s="13"/>
      <c r="H379" s="6"/>
      <c r="I379" s="179"/>
      <c r="J379" s="464"/>
      <c r="K379" s="179"/>
      <c r="L379" s="179"/>
      <c r="M379" s="179"/>
      <c r="N379" s="464"/>
      <c r="O379" s="179"/>
      <c r="P379" s="48"/>
      <c r="Q379" s="6"/>
      <c r="R379" s="6"/>
    </row>
    <row r="380" spans="1:18">
      <c r="A380" s="6"/>
      <c r="B380" s="713">
        <v>380</v>
      </c>
      <c r="C380" s="11"/>
      <c r="D380" s="96">
        <v>665.3</v>
      </c>
      <c r="E380" s="29">
        <f t="shared" si="1"/>
        <v>0</v>
      </c>
      <c r="G380" s="13"/>
      <c r="H380" s="6"/>
      <c r="I380" s="179"/>
      <c r="J380" s="464"/>
      <c r="K380" s="179"/>
      <c r="L380" s="179"/>
      <c r="M380" s="179"/>
      <c r="N380" s="464"/>
      <c r="O380" s="179"/>
      <c r="P380" s="48"/>
      <c r="Q380" s="6"/>
      <c r="R380" s="6"/>
    </row>
    <row r="381" spans="1:18">
      <c r="A381" s="6"/>
      <c r="B381" s="713">
        <v>381</v>
      </c>
      <c r="C381" s="11"/>
      <c r="D381" s="96">
        <v>665.4</v>
      </c>
      <c r="E381" s="29">
        <f t="shared" si="1"/>
        <v>0</v>
      </c>
      <c r="G381" s="13"/>
      <c r="H381" s="6"/>
      <c r="I381" s="179"/>
      <c r="J381" s="464"/>
      <c r="K381" s="179"/>
      <c r="L381" s="179"/>
      <c r="M381" s="179"/>
      <c r="N381" s="464"/>
      <c r="O381" s="179"/>
      <c r="P381" s="48"/>
      <c r="Q381" s="6"/>
      <c r="R381" s="6"/>
    </row>
    <row r="382" spans="1:18">
      <c r="A382" s="6"/>
      <c r="B382" s="713">
        <v>382</v>
      </c>
      <c r="C382" s="11"/>
      <c r="D382" s="96">
        <v>665.5</v>
      </c>
      <c r="E382" s="29">
        <f t="shared" si="1"/>
        <v>0</v>
      </c>
      <c r="G382" s="13"/>
      <c r="H382" s="6"/>
      <c r="I382" s="179"/>
      <c r="J382" s="464"/>
      <c r="K382" s="179"/>
      <c r="L382" s="179"/>
      <c r="M382" s="179"/>
      <c r="N382" s="464"/>
      <c r="O382" s="179"/>
      <c r="P382" s="48"/>
      <c r="Q382" s="6"/>
      <c r="R382" s="6"/>
    </row>
    <row r="383" spans="1:18">
      <c r="A383" s="6"/>
      <c r="B383" s="713">
        <v>383</v>
      </c>
      <c r="C383" s="11"/>
      <c r="D383" s="96">
        <v>665.6</v>
      </c>
      <c r="E383" s="29">
        <f t="shared" si="1"/>
        <v>0</v>
      </c>
      <c r="G383" s="13"/>
      <c r="H383" s="6"/>
      <c r="I383" s="179"/>
      <c r="J383" s="464"/>
      <c r="K383" s="179"/>
      <c r="L383" s="179"/>
      <c r="M383" s="179"/>
      <c r="N383" s="464"/>
      <c r="O383" s="179"/>
      <c r="P383" s="48"/>
      <c r="Q383" s="6"/>
      <c r="R383" s="6"/>
    </row>
    <row r="384" spans="1:18">
      <c r="A384" s="6"/>
      <c r="B384" s="713">
        <v>384</v>
      </c>
      <c r="C384" s="11"/>
      <c r="D384" s="96">
        <v>665.7</v>
      </c>
      <c r="E384" s="29">
        <f t="shared" si="1"/>
        <v>0</v>
      </c>
      <c r="G384" s="13"/>
      <c r="H384" s="6"/>
      <c r="I384" s="179"/>
      <c r="J384" s="464"/>
      <c r="K384" s="179"/>
      <c r="L384" s="179"/>
      <c r="M384" s="179"/>
      <c r="N384" s="464"/>
      <c r="O384" s="179"/>
      <c r="P384" s="48"/>
      <c r="Q384" s="6"/>
      <c r="R384" s="6"/>
    </row>
    <row r="385" spans="1:18">
      <c r="A385" s="6"/>
      <c r="B385" s="713">
        <v>385</v>
      </c>
      <c r="C385" s="11"/>
      <c r="D385" s="96">
        <v>665.8</v>
      </c>
      <c r="E385" s="29">
        <f t="shared" si="1"/>
        <v>0</v>
      </c>
      <c r="G385" s="13"/>
      <c r="H385" s="6"/>
      <c r="I385" s="179"/>
      <c r="J385" s="464"/>
      <c r="K385" s="179"/>
      <c r="L385" s="179"/>
      <c r="M385" s="179"/>
      <c r="N385" s="464"/>
      <c r="O385" s="179"/>
      <c r="P385" s="48"/>
      <c r="Q385" s="6"/>
      <c r="R385" s="6"/>
    </row>
    <row r="386" spans="1:18">
      <c r="A386" s="6"/>
      <c r="B386" s="713">
        <v>386</v>
      </c>
      <c r="C386" s="11"/>
      <c r="D386" s="96">
        <v>665.9</v>
      </c>
      <c r="E386" s="29" t="str">
        <f>E152</f>
        <v>Other</v>
      </c>
      <c r="G386" s="13"/>
      <c r="H386" s="6"/>
      <c r="I386" s="179"/>
      <c r="J386" s="464"/>
      <c r="K386" s="179"/>
      <c r="L386" s="179"/>
      <c r="M386" s="179"/>
      <c r="N386" s="464"/>
      <c r="O386" s="179"/>
      <c r="P386" s="48"/>
      <c r="Q386" s="6"/>
      <c r="R386" s="6"/>
    </row>
    <row r="387" spans="1:18">
      <c r="A387" s="6"/>
      <c r="B387" s="713">
        <v>387</v>
      </c>
      <c r="C387" s="146" t="s">
        <v>303</v>
      </c>
      <c r="D387" s="157"/>
      <c r="E387" s="12"/>
      <c r="F387" s="13"/>
      <c r="G387" s="13"/>
      <c r="H387" s="6"/>
      <c r="I387" s="164">
        <f>SUM(I378:I386)</f>
        <v>0</v>
      </c>
      <c r="J387" s="464"/>
      <c r="K387" s="164">
        <f>SUM(K378:K386)</f>
        <v>0</v>
      </c>
      <c r="L387" s="164">
        <f>SUM(L378:L386)</f>
        <v>0</v>
      </c>
      <c r="M387" s="164">
        <f>SUM(M378:M386)</f>
        <v>0</v>
      </c>
      <c r="N387" s="464"/>
      <c r="O387" s="164">
        <f>SUM(O378:O386)</f>
        <v>0</v>
      </c>
      <c r="P387" s="48"/>
      <c r="Q387" s="6"/>
      <c r="R387" s="6"/>
    </row>
    <row r="388" spans="1:18">
      <c r="A388" s="6"/>
      <c r="B388" s="713">
        <v>388</v>
      </c>
      <c r="C388" s="11">
        <v>669</v>
      </c>
      <c r="D388" s="154" t="s">
        <v>110</v>
      </c>
      <c r="E388" s="19"/>
      <c r="F388" s="23"/>
      <c r="G388" s="13"/>
      <c r="H388" s="6"/>
      <c r="I388" s="169"/>
      <c r="J388" s="464"/>
      <c r="K388" s="169"/>
      <c r="L388" s="169"/>
      <c r="M388" s="169"/>
      <c r="N388" s="464"/>
      <c r="O388" s="169"/>
      <c r="P388" s="48"/>
      <c r="Q388" s="6"/>
      <c r="R388" s="6"/>
    </row>
    <row r="389" spans="1:18">
      <c r="A389" s="6"/>
      <c r="B389" s="713">
        <v>389</v>
      </c>
      <c r="C389" s="11"/>
      <c r="D389" s="96">
        <v>669.05</v>
      </c>
      <c r="E389" s="13" t="s">
        <v>215</v>
      </c>
      <c r="H389" s="6"/>
      <c r="I389" s="179"/>
      <c r="J389" s="464"/>
      <c r="K389" s="179"/>
      <c r="L389" s="179"/>
      <c r="M389" s="179"/>
      <c r="N389" s="464"/>
      <c r="O389" s="179"/>
      <c r="P389" s="48"/>
      <c r="Q389" s="6"/>
      <c r="R389" s="6"/>
    </row>
    <row r="390" spans="1:18">
      <c r="A390" s="6"/>
      <c r="B390" s="713">
        <v>390</v>
      </c>
      <c r="C390" s="11"/>
      <c r="D390" s="96">
        <v>669.1</v>
      </c>
      <c r="E390" s="13" t="s">
        <v>216</v>
      </c>
      <c r="H390" s="6"/>
      <c r="I390" s="179"/>
      <c r="J390" s="464"/>
      <c r="K390" s="179"/>
      <c r="L390" s="179"/>
      <c r="M390" s="179"/>
      <c r="N390" s="464"/>
      <c r="O390" s="179"/>
      <c r="P390" s="48"/>
      <c r="Q390" s="6"/>
      <c r="R390" s="6"/>
    </row>
    <row r="391" spans="1:18">
      <c r="A391" s="6"/>
      <c r="B391" s="713">
        <v>391</v>
      </c>
      <c r="C391" s="11"/>
      <c r="D391" s="96">
        <v>669.15</v>
      </c>
      <c r="E391" s="13" t="s">
        <v>68</v>
      </c>
      <c r="H391" s="6"/>
      <c r="I391" s="179"/>
      <c r="J391" s="464"/>
      <c r="K391" s="179"/>
      <c r="L391" s="179"/>
      <c r="M391" s="179"/>
      <c r="N391" s="464"/>
      <c r="O391" s="179"/>
      <c r="P391" s="48"/>
      <c r="Q391" s="6"/>
      <c r="R391" s="6"/>
    </row>
    <row r="392" spans="1:18">
      <c r="A392" s="6"/>
      <c r="B392" s="713">
        <v>392</v>
      </c>
      <c r="C392" s="11"/>
      <c r="D392" s="96">
        <v>669.2</v>
      </c>
      <c r="E392" s="13" t="s">
        <v>217</v>
      </c>
      <c r="H392" s="6"/>
      <c r="I392" s="179"/>
      <c r="J392" s="464"/>
      <c r="K392" s="179"/>
      <c r="L392" s="179"/>
      <c r="M392" s="179"/>
      <c r="N392" s="464"/>
      <c r="O392" s="179"/>
      <c r="P392" s="48"/>
      <c r="Q392" s="6"/>
      <c r="R392" s="6"/>
    </row>
    <row r="393" spans="1:18">
      <c r="A393" s="6"/>
      <c r="B393" s="713">
        <v>393</v>
      </c>
      <c r="C393" s="11"/>
      <c r="D393" s="96">
        <v>669.25</v>
      </c>
      <c r="E393" s="13"/>
      <c r="H393" s="6"/>
      <c r="I393" s="179"/>
      <c r="J393" s="464"/>
      <c r="K393" s="179"/>
      <c r="L393" s="179"/>
      <c r="M393" s="179"/>
      <c r="N393" s="464"/>
      <c r="O393" s="179"/>
      <c r="P393" s="48"/>
      <c r="Q393" s="6"/>
      <c r="R393" s="6"/>
    </row>
    <row r="394" spans="1:18">
      <c r="A394" s="6"/>
      <c r="B394" s="713">
        <v>394</v>
      </c>
      <c r="C394" s="11"/>
      <c r="D394" s="96">
        <v>669.3</v>
      </c>
      <c r="E394" s="13" t="s">
        <v>218</v>
      </c>
      <c r="H394" s="6"/>
      <c r="I394" s="179"/>
      <c r="J394" s="464"/>
      <c r="K394" s="179"/>
      <c r="L394" s="179"/>
      <c r="M394" s="179"/>
      <c r="N394" s="464"/>
      <c r="O394" s="179"/>
      <c r="P394" s="48"/>
      <c r="Q394" s="6"/>
      <c r="R394" s="6"/>
    </row>
    <row r="395" spans="1:18">
      <c r="A395" s="6"/>
      <c r="B395" s="713">
        <v>395</v>
      </c>
      <c r="C395" s="11"/>
      <c r="D395" s="96">
        <v>669.35</v>
      </c>
      <c r="E395" s="13" t="s">
        <v>135</v>
      </c>
      <c r="H395" s="6"/>
      <c r="I395" s="179"/>
      <c r="J395" s="464"/>
      <c r="K395" s="179"/>
      <c r="L395" s="179"/>
      <c r="M395" s="179"/>
      <c r="N395" s="464"/>
      <c r="O395" s="179"/>
      <c r="P395" s="48"/>
      <c r="Q395" s="6"/>
      <c r="R395" s="6"/>
    </row>
    <row r="396" spans="1:18">
      <c r="A396" s="6"/>
      <c r="B396" s="713">
        <v>396</v>
      </c>
      <c r="C396" s="11"/>
      <c r="D396" s="96">
        <v>669.4</v>
      </c>
      <c r="E396" s="13" t="s">
        <v>219</v>
      </c>
      <c r="H396" s="6"/>
      <c r="I396" s="179"/>
      <c r="J396" s="464"/>
      <c r="K396" s="179"/>
      <c r="L396" s="179"/>
      <c r="M396" s="179"/>
      <c r="N396" s="464"/>
      <c r="O396" s="179"/>
      <c r="P396" s="48"/>
      <c r="Q396" s="6"/>
      <c r="R396" s="6"/>
    </row>
    <row r="397" spans="1:18">
      <c r="A397" s="6"/>
      <c r="B397" s="713">
        <v>397</v>
      </c>
      <c r="C397" s="11"/>
      <c r="D397" s="96">
        <v>669.45</v>
      </c>
      <c r="E397" s="13"/>
      <c r="H397" s="6"/>
      <c r="I397" s="179"/>
      <c r="J397" s="464"/>
      <c r="K397" s="179"/>
      <c r="L397" s="179"/>
      <c r="M397" s="179"/>
      <c r="N397" s="464"/>
      <c r="O397" s="179"/>
      <c r="P397" s="48"/>
      <c r="Q397" s="6"/>
      <c r="R397" s="6"/>
    </row>
    <row r="398" spans="1:18">
      <c r="A398" s="6"/>
      <c r="B398" s="713">
        <v>398</v>
      </c>
      <c r="C398" s="11"/>
      <c r="D398" s="96">
        <v>669.5</v>
      </c>
      <c r="E398" s="13" t="s">
        <v>55</v>
      </c>
      <c r="H398" s="6"/>
      <c r="I398" s="179"/>
      <c r="J398" s="464"/>
      <c r="K398" s="179"/>
      <c r="L398" s="179"/>
      <c r="M398" s="179"/>
      <c r="N398" s="464"/>
      <c r="O398" s="179"/>
      <c r="P398" s="48"/>
      <c r="Q398" s="6"/>
      <c r="R398" s="6"/>
    </row>
    <row r="399" spans="1:18">
      <c r="A399" s="6"/>
      <c r="B399" s="713">
        <v>399</v>
      </c>
      <c r="C399" s="11"/>
      <c r="D399" s="96">
        <v>669.55</v>
      </c>
      <c r="E399" s="13" t="s">
        <v>214</v>
      </c>
      <c r="H399" s="6"/>
      <c r="I399" s="179"/>
      <c r="J399" s="464"/>
      <c r="K399" s="179"/>
      <c r="L399" s="179"/>
      <c r="M399" s="179"/>
      <c r="N399" s="464"/>
      <c r="O399" s="179"/>
      <c r="P399" s="48"/>
      <c r="Q399" s="6"/>
      <c r="R399" s="6"/>
    </row>
    <row r="400" spans="1:18">
      <c r="A400" s="6"/>
      <c r="B400" s="713">
        <v>400</v>
      </c>
      <c r="C400" s="11"/>
      <c r="D400" s="96">
        <v>669.95</v>
      </c>
      <c r="E400" s="13" t="s">
        <v>250</v>
      </c>
      <c r="H400" s="6"/>
      <c r="I400" s="179"/>
      <c r="J400" s="464"/>
      <c r="K400" s="179"/>
      <c r="L400" s="179"/>
      <c r="M400" s="179"/>
      <c r="N400" s="464"/>
      <c r="O400" s="179"/>
      <c r="P400" s="48"/>
      <c r="Q400" s="6"/>
      <c r="R400" s="6"/>
    </row>
    <row r="401" spans="1:18">
      <c r="A401" s="6"/>
      <c r="B401" s="713">
        <v>401</v>
      </c>
      <c r="C401" s="146" t="s">
        <v>304</v>
      </c>
      <c r="D401" s="96"/>
      <c r="E401" s="13"/>
      <c r="H401" s="6"/>
      <c r="I401" s="164">
        <f>SUM(I389:I400)</f>
        <v>0</v>
      </c>
      <c r="J401" s="464"/>
      <c r="K401" s="164">
        <f>SUM(K389:K400)</f>
        <v>0</v>
      </c>
      <c r="L401" s="164">
        <f>SUM(L389:L400)</f>
        <v>0</v>
      </c>
      <c r="M401" s="164">
        <f>SUM(M389:M400)</f>
        <v>0</v>
      </c>
      <c r="N401" s="464"/>
      <c r="O401" s="164">
        <f>SUM(O389:O400)</f>
        <v>0</v>
      </c>
      <c r="P401" s="48"/>
      <c r="Q401" s="6"/>
      <c r="R401" s="6"/>
    </row>
    <row r="402" spans="1:18">
      <c r="A402" s="6"/>
      <c r="B402" s="713">
        <v>402</v>
      </c>
      <c r="C402" s="11"/>
      <c r="D402" s="96"/>
      <c r="E402" s="12"/>
      <c r="F402" s="13"/>
      <c r="G402" s="13"/>
      <c r="H402" s="6"/>
      <c r="I402" s="169"/>
      <c r="J402" s="464"/>
      <c r="K402" s="169"/>
      <c r="L402" s="169"/>
      <c r="M402" s="169"/>
      <c r="N402" s="464"/>
      <c r="O402" s="169"/>
      <c r="P402" s="48"/>
      <c r="Q402" s="6"/>
      <c r="R402" s="6"/>
    </row>
    <row r="403" spans="1:18">
      <c r="A403" s="6"/>
      <c r="B403" s="713">
        <v>403</v>
      </c>
      <c r="C403" s="11">
        <v>680</v>
      </c>
      <c r="D403" s="154" t="s">
        <v>450</v>
      </c>
      <c r="E403" s="19"/>
      <c r="F403" s="23"/>
      <c r="G403" s="13"/>
      <c r="H403" s="6"/>
      <c r="I403" s="179"/>
      <c r="J403" s="464"/>
      <c r="K403" s="179"/>
      <c r="L403" s="179"/>
      <c r="M403" s="179"/>
      <c r="N403" s="464"/>
      <c r="O403" s="179">
        <f>+'B1. Assessment Worksheet'!F10</f>
        <v>0</v>
      </c>
      <c r="P403" s="48"/>
      <c r="Q403" s="6"/>
      <c r="R403" s="6"/>
    </row>
    <row r="404" spans="1:18">
      <c r="A404" s="6"/>
      <c r="B404" s="713">
        <v>404</v>
      </c>
      <c r="C404" s="11"/>
      <c r="D404" s="154"/>
      <c r="E404" s="19"/>
      <c r="F404" s="23"/>
      <c r="G404" s="13"/>
      <c r="H404" s="6"/>
      <c r="I404" s="169"/>
      <c r="J404" s="464"/>
      <c r="K404" s="169"/>
      <c r="L404" s="169"/>
      <c r="M404" s="169"/>
      <c r="N404" s="464"/>
      <c r="O404" s="169"/>
      <c r="P404" s="48"/>
      <c r="Q404" s="6"/>
      <c r="R404" s="6"/>
    </row>
    <row r="405" spans="1:18" ht="13.8">
      <c r="A405" s="6"/>
      <c r="B405" s="713">
        <v>405</v>
      </c>
      <c r="C405" s="93" t="s">
        <v>305</v>
      </c>
      <c r="D405" s="96"/>
      <c r="E405" s="12"/>
      <c r="F405" s="13"/>
      <c r="G405" s="13"/>
      <c r="H405" s="6"/>
      <c r="I405" s="169"/>
      <c r="J405" s="464"/>
      <c r="K405" s="169"/>
      <c r="L405" s="169"/>
      <c r="M405" s="169"/>
      <c r="N405" s="464"/>
      <c r="O405" s="169"/>
      <c r="P405" s="48"/>
      <c r="Q405" s="6"/>
      <c r="R405" s="6"/>
    </row>
    <row r="406" spans="1:18">
      <c r="A406" s="6"/>
      <c r="B406" s="713">
        <v>406</v>
      </c>
      <c r="C406" s="11">
        <v>520</v>
      </c>
      <c r="D406" s="154" t="s">
        <v>253</v>
      </c>
      <c r="E406" s="12"/>
      <c r="F406" s="13"/>
      <c r="G406" s="13"/>
      <c r="H406" s="6"/>
      <c r="I406" s="169"/>
      <c r="J406" s="464"/>
      <c r="K406" s="169"/>
      <c r="L406" s="169"/>
      <c r="M406" s="169"/>
      <c r="N406" s="464"/>
      <c r="O406" s="169"/>
      <c r="P406" s="48"/>
      <c r="Q406" s="6"/>
      <c r="R406" s="6"/>
    </row>
    <row r="407" spans="1:18">
      <c r="A407" s="6"/>
      <c r="B407" s="713">
        <v>407</v>
      </c>
      <c r="C407" s="11"/>
      <c r="D407" s="96">
        <v>520.1</v>
      </c>
      <c r="E407" s="12" t="s">
        <v>254</v>
      </c>
      <c r="F407" s="13"/>
      <c r="G407" s="13"/>
      <c r="H407" s="6"/>
      <c r="I407" s="169"/>
      <c r="J407" s="464"/>
      <c r="K407" s="169"/>
      <c r="L407" s="169"/>
      <c r="M407" s="169"/>
      <c r="N407" s="464"/>
      <c r="O407" s="169"/>
      <c r="P407" s="48"/>
      <c r="Q407" s="6"/>
      <c r="R407" s="6"/>
    </row>
    <row r="408" spans="1:18">
      <c r="A408" s="6"/>
      <c r="B408" s="713">
        <v>408</v>
      </c>
      <c r="C408" s="11"/>
      <c r="D408" s="96"/>
      <c r="E408" s="96">
        <v>520.11</v>
      </c>
      <c r="F408" s="13" t="s">
        <v>255</v>
      </c>
      <c r="G408" s="13"/>
      <c r="H408" s="6"/>
      <c r="I408" s="179"/>
      <c r="J408" s="464"/>
      <c r="K408" s="179"/>
      <c r="L408" s="179"/>
      <c r="M408" s="179"/>
      <c r="N408" s="464"/>
      <c r="O408" s="179"/>
      <c r="P408" s="48"/>
      <c r="Q408" s="6"/>
      <c r="R408" s="6"/>
    </row>
    <row r="409" spans="1:18">
      <c r="A409" s="6"/>
      <c r="B409" s="713">
        <v>409</v>
      </c>
      <c r="C409" s="11"/>
      <c r="D409" s="96"/>
      <c r="E409" s="96">
        <v>520.12</v>
      </c>
      <c r="F409" s="13"/>
      <c r="G409" s="13"/>
      <c r="H409" s="6"/>
      <c r="I409" s="179"/>
      <c r="J409" s="464"/>
      <c r="K409" s="179"/>
      <c r="L409" s="179"/>
      <c r="M409" s="179"/>
      <c r="N409" s="464"/>
      <c r="O409" s="179"/>
      <c r="P409" s="48"/>
      <c r="Q409" s="6"/>
      <c r="R409" s="6"/>
    </row>
    <row r="410" spans="1:18">
      <c r="A410" s="6"/>
      <c r="B410" s="713">
        <v>410</v>
      </c>
      <c r="C410" s="11"/>
      <c r="D410" s="96"/>
      <c r="E410" s="96">
        <v>520.13</v>
      </c>
      <c r="F410" s="13"/>
      <c r="G410" s="13"/>
      <c r="H410" s="6"/>
      <c r="I410" s="179"/>
      <c r="J410" s="464"/>
      <c r="K410" s="179"/>
      <c r="L410" s="179"/>
      <c r="M410" s="179"/>
      <c r="N410" s="464"/>
      <c r="O410" s="179"/>
      <c r="P410" s="48"/>
      <c r="Q410" s="6"/>
      <c r="R410" s="6"/>
    </row>
    <row r="411" spans="1:18">
      <c r="A411" s="6"/>
      <c r="B411" s="713">
        <v>411</v>
      </c>
      <c r="C411" s="11"/>
      <c r="D411" s="96"/>
      <c r="E411" s="96">
        <v>520.14</v>
      </c>
      <c r="F411" s="13"/>
      <c r="G411" s="13"/>
      <c r="H411" s="6"/>
      <c r="I411" s="179"/>
      <c r="J411" s="464"/>
      <c r="K411" s="179"/>
      <c r="L411" s="179"/>
      <c r="M411" s="179"/>
      <c r="N411" s="464"/>
      <c r="O411" s="179"/>
      <c r="P411" s="48"/>
      <c r="Q411" s="6"/>
      <c r="R411" s="6"/>
    </row>
    <row r="412" spans="1:18">
      <c r="A412" s="6"/>
      <c r="B412" s="713">
        <v>412</v>
      </c>
      <c r="C412" s="11"/>
      <c r="D412" s="96"/>
      <c r="E412" s="96">
        <v>520.15</v>
      </c>
      <c r="F412" s="13"/>
      <c r="G412" s="13"/>
      <c r="H412" s="6"/>
      <c r="I412" s="179"/>
      <c r="J412" s="464"/>
      <c r="K412" s="179"/>
      <c r="L412" s="179"/>
      <c r="M412" s="179"/>
      <c r="N412" s="464"/>
      <c r="O412" s="179"/>
      <c r="P412" s="48"/>
      <c r="Q412" s="6"/>
      <c r="R412" s="6"/>
    </row>
    <row r="413" spans="1:18">
      <c r="A413" s="6"/>
      <c r="B413" s="713">
        <v>413</v>
      </c>
      <c r="C413" s="11"/>
      <c r="D413" s="96"/>
      <c r="E413" s="96">
        <v>520.19000000000005</v>
      </c>
      <c r="F413" s="13" t="s">
        <v>114</v>
      </c>
      <c r="G413" s="13"/>
      <c r="H413" s="6"/>
      <c r="I413" s="179"/>
      <c r="J413" s="464"/>
      <c r="K413" s="179"/>
      <c r="L413" s="179"/>
      <c r="M413" s="179"/>
      <c r="N413" s="464"/>
      <c r="O413" s="179"/>
      <c r="P413" s="48"/>
      <c r="Q413" s="6"/>
      <c r="R413" s="6"/>
    </row>
    <row r="414" spans="1:18">
      <c r="A414" s="6"/>
      <c r="B414" s="713">
        <v>414</v>
      </c>
      <c r="C414" s="11"/>
      <c r="D414" s="96">
        <v>520.20000000000005</v>
      </c>
      <c r="E414" s="12" t="s">
        <v>256</v>
      </c>
      <c r="F414" s="13"/>
      <c r="G414" s="13"/>
      <c r="H414" s="6"/>
      <c r="I414" s="166"/>
      <c r="J414" s="464"/>
      <c r="K414" s="166"/>
      <c r="L414" s="166"/>
      <c r="M414" s="166"/>
      <c r="N414" s="464"/>
      <c r="O414" s="166"/>
      <c r="P414" s="48"/>
      <c r="Q414" s="6"/>
      <c r="R414" s="6"/>
    </row>
    <row r="415" spans="1:18">
      <c r="A415" s="6"/>
      <c r="B415" s="713">
        <v>415</v>
      </c>
      <c r="C415" s="11"/>
      <c r="D415" s="96"/>
      <c r="E415" s="96">
        <v>520.21</v>
      </c>
      <c r="F415" s="13"/>
      <c r="G415" s="13"/>
      <c r="H415" s="6"/>
      <c r="I415" s="179"/>
      <c r="J415" s="464"/>
      <c r="K415" s="179"/>
      <c r="L415" s="179"/>
      <c r="M415" s="179"/>
      <c r="N415" s="464"/>
      <c r="O415" s="179"/>
      <c r="P415" s="48"/>
      <c r="Q415" s="6"/>
      <c r="R415" s="6"/>
    </row>
    <row r="416" spans="1:18">
      <c r="A416" s="6"/>
      <c r="B416" s="713">
        <v>416</v>
      </c>
      <c r="C416" s="11"/>
      <c r="D416" s="96"/>
      <c r="E416" s="96">
        <v>520.22</v>
      </c>
      <c r="F416" s="13"/>
      <c r="G416" s="13"/>
      <c r="H416" s="6"/>
      <c r="I416" s="179"/>
      <c r="J416" s="464"/>
      <c r="K416" s="179"/>
      <c r="L416" s="179"/>
      <c r="M416" s="179"/>
      <c r="N416" s="464"/>
      <c r="O416" s="179"/>
      <c r="P416" s="48"/>
      <c r="Q416" s="6"/>
      <c r="R416" s="6"/>
    </row>
    <row r="417" spans="1:18">
      <c r="A417" s="6"/>
      <c r="B417" s="713">
        <v>417</v>
      </c>
      <c r="C417" s="11"/>
      <c r="D417" s="96"/>
      <c r="E417" s="96">
        <v>520.23</v>
      </c>
      <c r="F417" s="13"/>
      <c r="G417" s="13"/>
      <c r="H417" s="6"/>
      <c r="I417" s="179"/>
      <c r="J417" s="464"/>
      <c r="K417" s="179"/>
      <c r="L417" s="179"/>
      <c r="M417" s="179"/>
      <c r="N417" s="464"/>
      <c r="O417" s="179"/>
      <c r="P417" s="48"/>
      <c r="Q417" s="6"/>
      <c r="R417" s="6"/>
    </row>
    <row r="418" spans="1:18">
      <c r="A418" s="6"/>
      <c r="B418" s="713">
        <v>418</v>
      </c>
      <c r="C418" s="11"/>
      <c r="D418" s="96"/>
      <c r="E418" s="96">
        <v>520.24</v>
      </c>
      <c r="F418" s="13"/>
      <c r="G418" s="13"/>
      <c r="H418" s="6"/>
      <c r="I418" s="179"/>
      <c r="J418" s="464"/>
      <c r="K418" s="179"/>
      <c r="L418" s="179"/>
      <c r="M418" s="179"/>
      <c r="N418" s="464"/>
      <c r="O418" s="179"/>
      <c r="P418" s="48"/>
      <c r="Q418" s="6"/>
      <c r="R418" s="6"/>
    </row>
    <row r="419" spans="1:18">
      <c r="A419" s="6"/>
      <c r="B419" s="713">
        <v>419</v>
      </c>
      <c r="C419" s="11"/>
      <c r="D419" s="96"/>
      <c r="E419" s="96">
        <v>520.25</v>
      </c>
      <c r="F419" s="13"/>
      <c r="G419" s="13"/>
      <c r="H419" s="6"/>
      <c r="I419" s="179"/>
      <c r="J419" s="464"/>
      <c r="K419" s="179"/>
      <c r="L419" s="179"/>
      <c r="M419" s="179"/>
      <c r="N419" s="464"/>
      <c r="O419" s="179"/>
      <c r="P419" s="48"/>
      <c r="Q419" s="6"/>
      <c r="R419" s="6"/>
    </row>
    <row r="420" spans="1:18">
      <c r="A420" s="6"/>
      <c r="B420" s="713">
        <v>420</v>
      </c>
      <c r="C420" s="11"/>
      <c r="D420" s="96"/>
      <c r="E420" s="96">
        <v>520.29</v>
      </c>
      <c r="F420" s="13" t="s">
        <v>114</v>
      </c>
      <c r="G420" s="13"/>
      <c r="H420" s="6"/>
      <c r="I420" s="179"/>
      <c r="J420" s="464"/>
      <c r="K420" s="179"/>
      <c r="L420" s="179"/>
      <c r="M420" s="179"/>
      <c r="N420" s="464"/>
      <c r="O420" s="179"/>
      <c r="P420" s="48"/>
      <c r="Q420" s="6"/>
      <c r="R420" s="6"/>
    </row>
    <row r="421" spans="1:18">
      <c r="A421" s="6"/>
      <c r="B421" s="713">
        <v>421</v>
      </c>
      <c r="C421" s="11"/>
      <c r="D421" s="96">
        <v>520.29999999999995</v>
      </c>
      <c r="E421" s="12" t="s">
        <v>0</v>
      </c>
      <c r="F421" s="13"/>
      <c r="G421" s="13"/>
      <c r="H421" s="6"/>
      <c r="I421" s="166"/>
      <c r="J421" s="464"/>
      <c r="K421" s="166"/>
      <c r="L421" s="166"/>
      <c r="M421" s="166"/>
      <c r="N421" s="464"/>
      <c r="O421" s="166"/>
      <c r="P421" s="48"/>
      <c r="Q421" s="6"/>
      <c r="R421" s="6"/>
    </row>
    <row r="422" spans="1:18">
      <c r="A422" s="6"/>
      <c r="B422" s="713">
        <v>422</v>
      </c>
      <c r="C422" s="11"/>
      <c r="D422" s="96"/>
      <c r="E422" s="96">
        <v>520.30999999999995</v>
      </c>
      <c r="F422" s="13"/>
      <c r="G422" s="13"/>
      <c r="H422" s="6"/>
      <c r="I422" s="179"/>
      <c r="J422" s="464"/>
      <c r="K422" s="179"/>
      <c r="L422" s="179"/>
      <c r="M422" s="179"/>
      <c r="N422" s="464"/>
      <c r="O422" s="179"/>
      <c r="P422" s="48"/>
      <c r="Q422" s="6"/>
      <c r="R422" s="6"/>
    </row>
    <row r="423" spans="1:18">
      <c r="A423" s="6"/>
      <c r="B423" s="713">
        <v>423</v>
      </c>
      <c r="C423" s="11"/>
      <c r="D423" s="96"/>
      <c r="E423" s="96">
        <v>520.32000000000005</v>
      </c>
      <c r="F423" s="13"/>
      <c r="G423" s="13"/>
      <c r="H423" s="6"/>
      <c r="I423" s="179"/>
      <c r="J423" s="464"/>
      <c r="K423" s="179"/>
      <c r="L423" s="179"/>
      <c r="M423" s="179"/>
      <c r="N423" s="464"/>
      <c r="O423" s="179"/>
      <c r="P423" s="48"/>
      <c r="Q423" s="6"/>
      <c r="R423" s="6"/>
    </row>
    <row r="424" spans="1:18">
      <c r="A424" s="6"/>
      <c r="B424" s="713">
        <v>424</v>
      </c>
      <c r="C424" s="11"/>
      <c r="D424" s="96"/>
      <c r="E424" s="96">
        <v>520.33000000000004</v>
      </c>
      <c r="F424" s="13"/>
      <c r="G424" s="13"/>
      <c r="H424" s="6"/>
      <c r="I424" s="179"/>
      <c r="J424" s="464"/>
      <c r="K424" s="179"/>
      <c r="L424" s="179"/>
      <c r="M424" s="179"/>
      <c r="N424" s="464"/>
      <c r="O424" s="179"/>
      <c r="P424" s="48"/>
      <c r="Q424" s="6"/>
      <c r="R424" s="6"/>
    </row>
    <row r="425" spans="1:18">
      <c r="A425" s="6"/>
      <c r="B425" s="713">
        <v>425</v>
      </c>
      <c r="C425" s="11"/>
      <c r="D425" s="96"/>
      <c r="E425" s="96">
        <v>520.34</v>
      </c>
      <c r="F425" s="13"/>
      <c r="G425" s="13"/>
      <c r="H425" s="6"/>
      <c r="I425" s="179"/>
      <c r="J425" s="464"/>
      <c r="K425" s="179"/>
      <c r="L425" s="179"/>
      <c r="M425" s="179"/>
      <c r="N425" s="464"/>
      <c r="O425" s="179"/>
      <c r="P425" s="48"/>
      <c r="Q425" s="6"/>
      <c r="R425" s="6"/>
    </row>
    <row r="426" spans="1:18">
      <c r="A426" s="6"/>
      <c r="B426" s="713">
        <v>426</v>
      </c>
      <c r="C426" s="11"/>
      <c r="D426" s="96"/>
      <c r="E426" s="96">
        <v>520.35</v>
      </c>
      <c r="F426" s="13"/>
      <c r="G426" s="13"/>
      <c r="H426" s="6"/>
      <c r="I426" s="179"/>
      <c r="J426" s="464"/>
      <c r="K426" s="179"/>
      <c r="L426" s="179"/>
      <c r="M426" s="179"/>
      <c r="N426" s="464"/>
      <c r="O426" s="179"/>
      <c r="P426" s="48"/>
      <c r="Q426" s="6"/>
      <c r="R426" s="6"/>
    </row>
    <row r="427" spans="1:18">
      <c r="A427" s="1"/>
      <c r="B427" s="713">
        <v>427</v>
      </c>
      <c r="C427" s="1"/>
      <c r="D427" s="152">
        <v>520.4</v>
      </c>
      <c r="E427" s="95"/>
      <c r="F427" s="1"/>
      <c r="G427" s="1"/>
      <c r="H427" s="1"/>
      <c r="I427" s="179"/>
      <c r="J427" s="464"/>
      <c r="K427" s="179"/>
      <c r="L427" s="179"/>
      <c r="M427" s="179"/>
      <c r="N427" s="464"/>
      <c r="O427" s="179"/>
      <c r="P427" s="48"/>
    </row>
    <row r="428" spans="1:18">
      <c r="A428" s="1"/>
      <c r="B428" s="713">
        <v>428</v>
      </c>
      <c r="C428" s="1"/>
      <c r="D428" s="152">
        <v>520.9</v>
      </c>
      <c r="E428" s="1" t="s">
        <v>114</v>
      </c>
      <c r="F428" s="1"/>
      <c r="G428" s="1"/>
      <c r="H428" s="1"/>
      <c r="I428" s="179"/>
      <c r="J428" s="464"/>
      <c r="K428" s="179"/>
      <c r="L428" s="179"/>
      <c r="M428" s="179"/>
      <c r="N428" s="464"/>
      <c r="O428" s="179"/>
      <c r="P428" s="48"/>
    </row>
    <row r="429" spans="1:18">
      <c r="A429" s="1"/>
      <c r="B429" s="713">
        <v>429</v>
      </c>
      <c r="C429" s="146" t="s">
        <v>306</v>
      </c>
      <c r="D429" s="152"/>
      <c r="E429" s="1"/>
      <c r="F429" s="1"/>
      <c r="G429" s="1"/>
      <c r="H429" s="1"/>
      <c r="I429" s="164">
        <f>SUM(I408:I428)</f>
        <v>0</v>
      </c>
      <c r="J429" s="464"/>
      <c r="K429" s="164">
        <f>SUM(K408:K428)</f>
        <v>0</v>
      </c>
      <c r="L429" s="164">
        <f>SUM(L408:L428)</f>
        <v>0</v>
      </c>
      <c r="M429" s="164">
        <f>SUM(M408:M428)</f>
        <v>0</v>
      </c>
      <c r="N429" s="464"/>
      <c r="O429" s="164">
        <f>SUM(O408:O428)</f>
        <v>0</v>
      </c>
      <c r="P429" s="48"/>
    </row>
    <row r="430" spans="1:18">
      <c r="A430" s="1"/>
      <c r="B430" s="713">
        <v>430</v>
      </c>
      <c r="C430" s="11">
        <v>540</v>
      </c>
      <c r="D430" s="154" t="s">
        <v>251</v>
      </c>
      <c r="E430" s="12"/>
      <c r="F430" s="1"/>
      <c r="G430" s="1"/>
      <c r="H430" s="1"/>
      <c r="I430" s="169"/>
      <c r="J430" s="464"/>
      <c r="K430" s="169"/>
      <c r="L430" s="169"/>
      <c r="M430" s="169"/>
      <c r="N430" s="464"/>
      <c r="O430" s="169"/>
      <c r="P430" s="48"/>
    </row>
    <row r="431" spans="1:18">
      <c r="A431" s="1"/>
      <c r="B431" s="713">
        <v>431</v>
      </c>
      <c r="C431" s="11"/>
      <c r="D431" s="96">
        <v>540.1</v>
      </c>
      <c r="E431" s="12" t="s">
        <v>82</v>
      </c>
      <c r="F431" s="1"/>
      <c r="G431" s="1"/>
      <c r="H431" s="1"/>
      <c r="I431" s="179"/>
      <c r="J431" s="464"/>
      <c r="K431" s="179"/>
      <c r="L431" s="179"/>
      <c r="M431" s="179"/>
      <c r="N431" s="464"/>
      <c r="O431" s="179"/>
      <c r="P431" s="48"/>
    </row>
    <row r="432" spans="1:18">
      <c r="A432" s="1"/>
      <c r="B432" s="713">
        <v>432</v>
      </c>
      <c r="C432" s="11"/>
      <c r="D432" s="96">
        <v>540.20000000000005</v>
      </c>
      <c r="E432" s="12" t="s">
        <v>84</v>
      </c>
      <c r="F432" s="1"/>
      <c r="G432" s="1"/>
      <c r="H432" s="1"/>
      <c r="I432" s="179"/>
      <c r="J432" s="464"/>
      <c r="K432" s="179"/>
      <c r="L432" s="179"/>
      <c r="M432" s="179"/>
      <c r="N432" s="464"/>
      <c r="O432" s="179"/>
      <c r="P432" s="48"/>
    </row>
    <row r="433" spans="1:16">
      <c r="A433" s="1"/>
      <c r="B433" s="713">
        <v>433</v>
      </c>
      <c r="C433" s="11"/>
      <c r="D433" s="96">
        <v>540.29999999999995</v>
      </c>
      <c r="E433" s="12" t="s">
        <v>252</v>
      </c>
      <c r="F433" s="1"/>
      <c r="G433" s="1"/>
      <c r="H433" s="1"/>
      <c r="I433" s="179"/>
      <c r="J433" s="464"/>
      <c r="K433" s="179"/>
      <c r="L433" s="179"/>
      <c r="M433" s="179"/>
      <c r="N433" s="464"/>
      <c r="O433" s="179"/>
      <c r="P433" s="48"/>
    </row>
    <row r="434" spans="1:16">
      <c r="A434" s="1"/>
      <c r="B434" s="713">
        <v>434</v>
      </c>
      <c r="C434" s="11"/>
      <c r="D434" s="96">
        <v>540.4</v>
      </c>
      <c r="E434" s="12"/>
      <c r="F434" s="1"/>
      <c r="G434" s="1"/>
      <c r="H434" s="1"/>
      <c r="I434" s="179"/>
      <c r="J434" s="464"/>
      <c r="K434" s="179"/>
      <c r="L434" s="179"/>
      <c r="M434" s="179"/>
      <c r="N434" s="464"/>
      <c r="O434" s="179"/>
      <c r="P434" s="48"/>
    </row>
    <row r="435" spans="1:16">
      <c r="A435" s="1"/>
      <c r="B435" s="713">
        <v>435</v>
      </c>
      <c r="C435" s="1"/>
      <c r="D435" s="96">
        <v>540.5</v>
      </c>
      <c r="E435" s="1"/>
      <c r="F435" s="1"/>
      <c r="G435" s="1"/>
      <c r="H435" s="1"/>
      <c r="I435" s="179"/>
      <c r="J435" s="464"/>
      <c r="K435" s="179"/>
      <c r="L435" s="179"/>
      <c r="M435" s="179"/>
      <c r="N435" s="464"/>
      <c r="O435" s="179"/>
      <c r="P435" s="48"/>
    </row>
    <row r="436" spans="1:16">
      <c r="A436" s="1"/>
      <c r="B436" s="713">
        <v>436</v>
      </c>
      <c r="C436" s="1"/>
      <c r="D436" s="96">
        <v>540.9</v>
      </c>
      <c r="E436" s="12" t="s">
        <v>114</v>
      </c>
      <c r="F436" s="1"/>
      <c r="G436" s="1"/>
      <c r="H436" s="1"/>
      <c r="I436" s="179"/>
      <c r="J436" s="464"/>
      <c r="K436" s="179"/>
      <c r="L436" s="179"/>
      <c r="M436" s="179"/>
      <c r="N436" s="464"/>
      <c r="O436" s="179"/>
      <c r="P436" s="48"/>
    </row>
    <row r="437" spans="1:16">
      <c r="A437" s="1"/>
      <c r="B437" s="713">
        <v>437</v>
      </c>
      <c r="C437" s="146" t="s">
        <v>307</v>
      </c>
      <c r="D437" s="96"/>
      <c r="E437" s="12"/>
      <c r="F437" s="1"/>
      <c r="G437" s="1"/>
      <c r="H437" s="1"/>
      <c r="I437" s="164">
        <f>SUM(I431:I436)</f>
        <v>0</v>
      </c>
      <c r="J437" s="464"/>
      <c r="K437" s="164">
        <f>SUM(K431:K436)</f>
        <v>0</v>
      </c>
      <c r="L437" s="164">
        <f>SUM(L431:L436)</f>
        <v>0</v>
      </c>
      <c r="M437" s="164">
        <f>SUM(M431:M436)</f>
        <v>0</v>
      </c>
      <c r="N437" s="464"/>
      <c r="O437" s="164">
        <f>SUM(O431:O436)</f>
        <v>0</v>
      </c>
      <c r="P437" s="48"/>
    </row>
    <row r="438" spans="1:16">
      <c r="A438" s="1"/>
      <c r="B438" s="713">
        <v>438</v>
      </c>
      <c r="C438" s="1"/>
      <c r="D438" s="152"/>
      <c r="E438" s="1"/>
      <c r="F438" s="1"/>
      <c r="G438" s="1"/>
      <c r="H438" s="1"/>
      <c r="I438" s="166"/>
      <c r="J438" s="464"/>
      <c r="K438" s="166"/>
      <c r="L438" s="166"/>
      <c r="M438" s="166"/>
      <c r="N438" s="464"/>
      <c r="O438" s="166"/>
      <c r="P438" s="48"/>
    </row>
    <row r="439" spans="1:16">
      <c r="A439" s="1"/>
      <c r="B439" s="713">
        <v>439</v>
      </c>
      <c r="C439" s="1">
        <v>573</v>
      </c>
      <c r="D439" s="153" t="s">
        <v>10</v>
      </c>
      <c r="E439" s="1"/>
      <c r="F439" s="1"/>
      <c r="G439" s="1"/>
      <c r="H439" s="1"/>
      <c r="I439" s="179"/>
      <c r="J439" s="464"/>
      <c r="K439" s="179"/>
      <c r="L439" s="179"/>
      <c r="M439" s="179"/>
      <c r="N439" s="464"/>
      <c r="O439" s="179"/>
      <c r="P439" s="48"/>
    </row>
    <row r="440" spans="1:16">
      <c r="A440" s="1"/>
      <c r="B440" s="713">
        <v>440</v>
      </c>
      <c r="C440" s="1"/>
      <c r="D440" s="152"/>
      <c r="E440" s="1"/>
      <c r="F440" s="1"/>
      <c r="G440" s="1"/>
      <c r="H440" s="1"/>
      <c r="I440" s="169"/>
      <c r="J440" s="464"/>
      <c r="K440" s="169"/>
      <c r="L440" s="169"/>
      <c r="M440" s="169"/>
      <c r="N440" s="464"/>
      <c r="O440" s="169"/>
      <c r="P440" s="48"/>
    </row>
    <row r="441" spans="1:16">
      <c r="A441" s="1"/>
      <c r="B441" s="713">
        <v>441</v>
      </c>
      <c r="C441" s="1">
        <v>582</v>
      </c>
      <c r="D441" s="153" t="s">
        <v>1</v>
      </c>
      <c r="E441" s="1"/>
      <c r="F441" s="1"/>
      <c r="G441" s="1"/>
      <c r="H441" s="1"/>
      <c r="I441" s="169"/>
      <c r="J441" s="464"/>
      <c r="K441" s="169"/>
      <c r="L441" s="169"/>
      <c r="M441" s="169"/>
      <c r="N441" s="464"/>
      <c r="O441" s="169"/>
      <c r="P441" s="48"/>
    </row>
    <row r="442" spans="1:16">
      <c r="A442" s="1"/>
      <c r="B442" s="713">
        <v>442</v>
      </c>
      <c r="D442" s="156">
        <v>582.1</v>
      </c>
      <c r="E442" s="7" t="s">
        <v>11</v>
      </c>
      <c r="I442" s="169"/>
      <c r="J442" s="464"/>
      <c r="K442" s="169"/>
      <c r="L442" s="169"/>
      <c r="M442" s="169"/>
      <c r="N442" s="464"/>
      <c r="O442" s="169"/>
      <c r="P442" s="48"/>
    </row>
    <row r="443" spans="1:16">
      <c r="A443" s="1"/>
      <c r="B443" s="713">
        <v>443</v>
      </c>
      <c r="E443" s="95">
        <v>582.11</v>
      </c>
      <c r="F443" s="7" t="s">
        <v>12</v>
      </c>
      <c r="I443" s="179"/>
      <c r="J443" s="464"/>
      <c r="K443" s="179"/>
      <c r="L443" s="179"/>
      <c r="M443" s="179"/>
      <c r="N443" s="464"/>
      <c r="O443" s="179"/>
      <c r="P443" s="48"/>
    </row>
    <row r="444" spans="1:16">
      <c r="A444" s="1"/>
      <c r="B444" s="713">
        <v>444</v>
      </c>
      <c r="E444" s="95">
        <v>582.12</v>
      </c>
      <c r="F444" s="7" t="s">
        <v>13</v>
      </c>
      <c r="I444" s="179"/>
      <c r="J444" s="464"/>
      <c r="K444" s="179"/>
      <c r="L444" s="179"/>
      <c r="M444" s="179"/>
      <c r="N444" s="464"/>
      <c r="O444" s="179"/>
      <c r="P444" s="48"/>
    </row>
    <row r="445" spans="1:16">
      <c r="A445" s="1"/>
      <c r="B445" s="713">
        <v>445</v>
      </c>
      <c r="E445" s="95">
        <v>582.19000000000005</v>
      </c>
      <c r="F445" s="7" t="s">
        <v>114</v>
      </c>
      <c r="I445" s="179"/>
      <c r="J445" s="464"/>
      <c r="K445" s="179"/>
      <c r="L445" s="179"/>
      <c r="M445" s="179"/>
      <c r="N445" s="464"/>
      <c r="O445" s="179"/>
      <c r="P445" s="48"/>
    </row>
    <row r="446" spans="1:16">
      <c r="A446" s="1"/>
      <c r="B446" s="713">
        <v>446</v>
      </c>
      <c r="D446" s="156">
        <v>582.79999999999995</v>
      </c>
      <c r="E446" s="7" t="s">
        <v>334</v>
      </c>
      <c r="I446" s="179"/>
      <c r="J446" s="464"/>
      <c r="K446" s="179"/>
      <c r="L446" s="179"/>
      <c r="M446" s="179"/>
      <c r="N446" s="464"/>
      <c r="O446" s="179"/>
      <c r="P446" s="48"/>
    </row>
    <row r="447" spans="1:16">
      <c r="A447" s="1"/>
      <c r="B447" s="713">
        <v>447</v>
      </c>
      <c r="D447" s="156">
        <v>582.9</v>
      </c>
      <c r="E447" s="7" t="s">
        <v>114</v>
      </c>
      <c r="I447" s="179"/>
      <c r="J447" s="464"/>
      <c r="K447" s="179"/>
      <c r="L447" s="179"/>
      <c r="M447" s="179"/>
      <c r="N447" s="464"/>
      <c r="O447" s="179"/>
      <c r="P447" s="48"/>
    </row>
    <row r="448" spans="1:16">
      <c r="A448" s="1"/>
      <c r="B448" s="713">
        <v>448</v>
      </c>
      <c r="C448" s="146" t="s">
        <v>308</v>
      </c>
      <c r="I448" s="164">
        <f>SUM(I443:I447)</f>
        <v>0</v>
      </c>
      <c r="J448" s="464"/>
      <c r="K448" s="164">
        <f>SUM(K443:K447)</f>
        <v>0</v>
      </c>
      <c r="L448" s="164">
        <f>SUM(L443:L447)</f>
        <v>0</v>
      </c>
      <c r="M448" s="164">
        <f>SUM(M443:M447)</f>
        <v>0</v>
      </c>
      <c r="N448" s="464"/>
      <c r="O448" s="164">
        <f>SUM(O443:O447)</f>
        <v>0</v>
      </c>
      <c r="P448" s="48"/>
    </row>
    <row r="449" spans="1:16">
      <c r="A449" s="1"/>
      <c r="B449" s="713">
        <v>449</v>
      </c>
      <c r="C449" s="7">
        <v>585</v>
      </c>
      <c r="D449" s="158" t="s">
        <v>2</v>
      </c>
      <c r="I449" s="181"/>
      <c r="J449" s="464"/>
      <c r="K449" s="181"/>
      <c r="L449" s="181"/>
      <c r="M449" s="181"/>
      <c r="N449" s="464"/>
      <c r="O449" s="181"/>
      <c r="P449" s="48"/>
    </row>
    <row r="450" spans="1:16">
      <c r="A450" s="1"/>
      <c r="B450" s="713">
        <v>450</v>
      </c>
      <c r="D450" s="156">
        <v>585.1</v>
      </c>
      <c r="E450" s="7" t="s">
        <v>14</v>
      </c>
      <c r="I450" s="179"/>
      <c r="J450" s="464"/>
      <c r="K450" s="179"/>
      <c r="L450" s="179"/>
      <c r="M450" s="179"/>
      <c r="N450" s="464"/>
      <c r="O450" s="179"/>
      <c r="P450" s="48"/>
    </row>
    <row r="451" spans="1:16">
      <c r="A451" s="1"/>
      <c r="B451" s="713">
        <v>451</v>
      </c>
      <c r="D451" s="156">
        <v>585.20000000000005</v>
      </c>
      <c r="E451" s="7" t="s">
        <v>15</v>
      </c>
      <c r="I451" s="179"/>
      <c r="J451" s="464"/>
      <c r="K451" s="179"/>
      <c r="L451" s="179"/>
      <c r="M451" s="179"/>
      <c r="N451" s="464"/>
      <c r="O451" s="179"/>
      <c r="P451" s="48"/>
    </row>
    <row r="452" spans="1:16">
      <c r="A452" s="1"/>
      <c r="B452" s="713">
        <v>452</v>
      </c>
      <c r="D452" s="156">
        <v>585.29999999999995</v>
      </c>
      <c r="E452" s="7" t="s">
        <v>83</v>
      </c>
      <c r="I452" s="179"/>
      <c r="J452" s="464"/>
      <c r="K452" s="179"/>
      <c r="L452" s="179"/>
      <c r="M452" s="179"/>
      <c r="N452" s="464"/>
      <c r="O452" s="179"/>
      <c r="P452" s="48"/>
    </row>
    <row r="453" spans="1:16">
      <c r="A453" s="1"/>
      <c r="B453" s="713">
        <v>453</v>
      </c>
      <c r="D453" s="156">
        <v>585.4</v>
      </c>
      <c r="I453" s="179"/>
      <c r="J453" s="464"/>
      <c r="K453" s="179"/>
      <c r="L453" s="179"/>
      <c r="M453" s="179"/>
      <c r="N453" s="464"/>
      <c r="O453" s="179"/>
      <c r="P453" s="48"/>
    </row>
    <row r="454" spans="1:16">
      <c r="A454" s="1"/>
      <c r="B454" s="713">
        <v>454</v>
      </c>
      <c r="D454" s="156">
        <v>585.5</v>
      </c>
      <c r="I454" s="179"/>
      <c r="J454" s="464"/>
      <c r="K454" s="179"/>
      <c r="L454" s="179"/>
      <c r="M454" s="179"/>
      <c r="N454" s="464"/>
      <c r="O454" s="179"/>
      <c r="P454" s="48"/>
    </row>
    <row r="455" spans="1:16">
      <c r="A455" s="1"/>
      <c r="B455" s="713">
        <v>455</v>
      </c>
      <c r="D455" s="156">
        <v>585.9</v>
      </c>
      <c r="E455" s="7" t="s">
        <v>114</v>
      </c>
      <c r="I455" s="179"/>
      <c r="J455" s="464"/>
      <c r="K455" s="179"/>
      <c r="L455" s="179"/>
      <c r="M455" s="179"/>
      <c r="N455" s="464"/>
      <c r="O455" s="179"/>
      <c r="P455" s="48"/>
    </row>
    <row r="456" spans="1:16">
      <c r="A456" s="1"/>
      <c r="B456" s="713">
        <v>456</v>
      </c>
      <c r="C456" s="146" t="s">
        <v>309</v>
      </c>
      <c r="I456" s="164">
        <f>SUM(I450:I455)</f>
        <v>0</v>
      </c>
      <c r="J456" s="464"/>
      <c r="K456" s="164">
        <f>SUM(K450:K455)</f>
        <v>0</v>
      </c>
      <c r="L456" s="164">
        <f>SUM(L450:L455)</f>
        <v>0</v>
      </c>
      <c r="M456" s="164">
        <f>SUM(M450:M455)</f>
        <v>0</v>
      </c>
      <c r="N456" s="464"/>
      <c r="O456" s="164">
        <f>SUM(O450:O455)</f>
        <v>0</v>
      </c>
      <c r="P456" s="48"/>
    </row>
    <row r="457" spans="1:16">
      <c r="A457" s="1"/>
      <c r="B457" s="713">
        <v>457</v>
      </c>
      <c r="C457" s="146"/>
      <c r="I457" s="166"/>
      <c r="J457" s="464"/>
      <c r="K457" s="166"/>
      <c r="L457" s="166"/>
      <c r="M457" s="166"/>
      <c r="N457" s="464"/>
      <c r="O457" s="166"/>
      <c r="P457" s="48"/>
    </row>
    <row r="458" spans="1:16">
      <c r="A458" s="1"/>
      <c r="B458" s="713">
        <v>458</v>
      </c>
      <c r="C458" s="7">
        <v>588</v>
      </c>
      <c r="D458" s="158" t="s">
        <v>3</v>
      </c>
      <c r="I458" s="179"/>
      <c r="J458" s="464"/>
      <c r="K458" s="179"/>
      <c r="L458" s="179"/>
      <c r="M458" s="179"/>
      <c r="N458" s="464"/>
      <c r="O458" s="179"/>
      <c r="P458" s="48"/>
    </row>
    <row r="459" spans="1:16">
      <c r="A459" s="1"/>
      <c r="B459" s="713">
        <v>459</v>
      </c>
      <c r="D459" s="159"/>
      <c r="I459" s="166"/>
      <c r="J459" s="464"/>
      <c r="K459" s="166"/>
      <c r="L459" s="166"/>
      <c r="M459" s="166"/>
      <c r="N459" s="464"/>
      <c r="O459" s="166"/>
      <c r="P459" s="48"/>
    </row>
    <row r="460" spans="1:16">
      <c r="A460" s="1"/>
      <c r="B460" s="713">
        <v>460</v>
      </c>
      <c r="C460" s="7">
        <v>590</v>
      </c>
      <c r="D460" s="158" t="s">
        <v>16</v>
      </c>
      <c r="I460" s="179"/>
      <c r="J460" s="464"/>
      <c r="K460" s="179"/>
      <c r="L460" s="179"/>
      <c r="M460" s="179"/>
      <c r="N460" s="464"/>
      <c r="O460" s="179"/>
      <c r="P460" s="48"/>
    </row>
    <row r="461" spans="1:16">
      <c r="A461" s="1"/>
      <c r="B461" s="713">
        <v>461</v>
      </c>
      <c r="C461" s="7">
        <v>595</v>
      </c>
      <c r="D461" s="158" t="s">
        <v>17</v>
      </c>
      <c r="I461" s="170"/>
      <c r="J461" s="464"/>
      <c r="K461" s="170"/>
      <c r="L461" s="169"/>
      <c r="M461" s="169"/>
      <c r="N461" s="464"/>
      <c r="O461" s="169"/>
      <c r="P461" s="48"/>
    </row>
    <row r="462" spans="1:16">
      <c r="A462" s="1"/>
      <c r="B462" s="713">
        <v>462</v>
      </c>
      <c r="E462" s="27">
        <v>595.04999999999995</v>
      </c>
      <c r="I462" s="179"/>
      <c r="J462" s="464"/>
      <c r="K462" s="179"/>
      <c r="L462" s="179"/>
      <c r="M462" s="179"/>
      <c r="N462" s="464"/>
      <c r="O462" s="464"/>
      <c r="P462" s="48"/>
    </row>
    <row r="463" spans="1:16">
      <c r="A463" s="1"/>
      <c r="B463" s="713">
        <v>463</v>
      </c>
      <c r="E463" s="27">
        <v>595.1</v>
      </c>
      <c r="F463" s="7" t="s">
        <v>18</v>
      </c>
      <c r="I463" s="179"/>
      <c r="J463" s="464"/>
      <c r="K463" s="179"/>
      <c r="L463" s="179"/>
      <c r="M463" s="179"/>
      <c r="N463" s="464"/>
      <c r="O463" s="464"/>
      <c r="P463" s="48"/>
    </row>
    <row r="464" spans="1:16">
      <c r="A464" s="1"/>
      <c r="B464" s="713">
        <v>464</v>
      </c>
      <c r="E464" s="27">
        <v>595.15</v>
      </c>
      <c r="F464" s="7" t="s">
        <v>69</v>
      </c>
      <c r="I464" s="179"/>
      <c r="J464" s="464"/>
      <c r="K464" s="179"/>
      <c r="L464" s="179"/>
      <c r="M464" s="179"/>
      <c r="N464" s="464"/>
      <c r="O464" s="464"/>
      <c r="P464" s="48"/>
    </row>
    <row r="465" spans="1:16">
      <c r="A465" s="1"/>
      <c r="B465" s="713">
        <v>465</v>
      </c>
      <c r="E465" s="27">
        <v>595.20000000000005</v>
      </c>
      <c r="F465" s="7" t="s">
        <v>20</v>
      </c>
      <c r="I465" s="179"/>
      <c r="J465" s="464"/>
      <c r="K465" s="179"/>
      <c r="L465" s="179"/>
      <c r="M465" s="179"/>
      <c r="N465" s="464"/>
      <c r="O465" s="464"/>
      <c r="P465" s="48"/>
    </row>
    <row r="466" spans="1:16">
      <c r="A466" s="1"/>
      <c r="B466" s="713">
        <v>466</v>
      </c>
      <c r="E466" s="27">
        <v>595.25</v>
      </c>
      <c r="F466" s="7" t="s">
        <v>19</v>
      </c>
      <c r="I466" s="179"/>
      <c r="J466" s="464"/>
      <c r="K466" s="179"/>
      <c r="L466" s="179"/>
      <c r="M466" s="179"/>
      <c r="N466" s="464"/>
      <c r="O466" s="464"/>
      <c r="P466" s="48"/>
    </row>
    <row r="467" spans="1:16">
      <c r="A467" s="1"/>
      <c r="B467" s="713">
        <v>467</v>
      </c>
      <c r="E467" s="27">
        <v>595.29999999999995</v>
      </c>
      <c r="F467" s="7" t="s">
        <v>70</v>
      </c>
      <c r="I467" s="179"/>
      <c r="J467" s="464"/>
      <c r="K467" s="179"/>
      <c r="L467" s="179"/>
      <c r="M467" s="179"/>
      <c r="N467" s="464"/>
      <c r="O467" s="464"/>
      <c r="P467" s="48"/>
    </row>
    <row r="468" spans="1:16">
      <c r="A468" s="1"/>
      <c r="B468" s="713">
        <v>468</v>
      </c>
      <c r="E468" s="27">
        <v>595.35</v>
      </c>
      <c r="F468" s="7" t="s">
        <v>71</v>
      </c>
      <c r="I468" s="179"/>
      <c r="J468" s="464"/>
      <c r="K468" s="179"/>
      <c r="L468" s="179"/>
      <c r="M468" s="179"/>
      <c r="N468" s="464"/>
      <c r="O468" s="464"/>
      <c r="P468" s="48"/>
    </row>
    <row r="469" spans="1:16">
      <c r="A469" s="1"/>
      <c r="B469" s="713">
        <v>469</v>
      </c>
      <c r="E469" s="27">
        <v>595.4</v>
      </c>
      <c r="F469" s="7" t="s">
        <v>72</v>
      </c>
      <c r="I469" s="179"/>
      <c r="J469" s="464"/>
      <c r="K469" s="179"/>
      <c r="L469" s="179"/>
      <c r="M469" s="179"/>
      <c r="N469" s="464"/>
      <c r="O469" s="464"/>
      <c r="P469" s="48"/>
    </row>
    <row r="470" spans="1:16">
      <c r="A470" s="1"/>
      <c r="B470" s="713">
        <v>470</v>
      </c>
      <c r="E470" s="27">
        <v>595.45000000000005</v>
      </c>
      <c r="F470" s="7" t="s">
        <v>73</v>
      </c>
      <c r="I470" s="179"/>
      <c r="J470" s="464"/>
      <c r="K470" s="179"/>
      <c r="L470" s="179"/>
      <c r="M470" s="179"/>
      <c r="N470" s="464"/>
      <c r="O470" s="464"/>
      <c r="P470" s="48"/>
    </row>
    <row r="471" spans="1:16">
      <c r="A471" s="1"/>
      <c r="B471" s="713">
        <v>471</v>
      </c>
      <c r="E471" s="27">
        <v>595.5</v>
      </c>
      <c r="F471" s="7" t="s">
        <v>21</v>
      </c>
      <c r="I471" s="179"/>
      <c r="J471" s="464"/>
      <c r="K471" s="179"/>
      <c r="L471" s="179"/>
      <c r="M471" s="179"/>
      <c r="N471" s="464"/>
      <c r="O471" s="464"/>
      <c r="P471" s="48"/>
    </row>
    <row r="472" spans="1:16">
      <c r="A472" s="1"/>
      <c r="B472" s="713">
        <v>472</v>
      </c>
      <c r="E472" s="27">
        <v>595.54999999999995</v>
      </c>
      <c r="F472" s="7" t="s">
        <v>74</v>
      </c>
      <c r="I472" s="179"/>
      <c r="J472" s="464"/>
      <c r="K472" s="179"/>
      <c r="L472" s="179"/>
      <c r="M472" s="179"/>
      <c r="N472" s="464"/>
      <c r="O472" s="464"/>
      <c r="P472" s="48"/>
    </row>
    <row r="473" spans="1:16">
      <c r="A473" s="1"/>
      <c r="B473" s="713">
        <v>473</v>
      </c>
      <c r="E473" s="27">
        <v>595.6</v>
      </c>
      <c r="F473" s="7" t="s">
        <v>75</v>
      </c>
      <c r="I473" s="179"/>
      <c r="J473" s="464"/>
      <c r="K473" s="179"/>
      <c r="L473" s="179"/>
      <c r="M473" s="179"/>
      <c r="N473" s="464"/>
      <c r="O473" s="464"/>
      <c r="P473" s="48"/>
    </row>
    <row r="474" spans="1:16">
      <c r="A474" s="1"/>
      <c r="B474" s="713">
        <v>474</v>
      </c>
      <c r="E474" s="27">
        <v>595.65</v>
      </c>
      <c r="F474" s="7" t="s">
        <v>76</v>
      </c>
      <c r="I474" s="179"/>
      <c r="J474" s="464"/>
      <c r="K474" s="179"/>
      <c r="L474" s="179"/>
      <c r="M474" s="179"/>
      <c r="N474" s="464"/>
      <c r="O474" s="464"/>
      <c r="P474" s="48"/>
    </row>
    <row r="475" spans="1:16">
      <c r="A475" s="1"/>
      <c r="B475" s="713">
        <v>475</v>
      </c>
      <c r="E475" s="27">
        <v>595.70000000000005</v>
      </c>
      <c r="F475" s="7" t="s">
        <v>77</v>
      </c>
      <c r="I475" s="179"/>
      <c r="J475" s="464"/>
      <c r="K475" s="179"/>
      <c r="L475" s="179"/>
      <c r="M475" s="179"/>
      <c r="N475" s="464"/>
      <c r="O475" s="464"/>
      <c r="P475" s="48"/>
    </row>
    <row r="476" spans="1:16">
      <c r="A476" s="1"/>
      <c r="B476" s="713">
        <v>476</v>
      </c>
      <c r="E476" s="27">
        <v>595.79999999999995</v>
      </c>
      <c r="F476" s="7" t="s">
        <v>22</v>
      </c>
      <c r="I476" s="179"/>
      <c r="J476" s="464"/>
      <c r="K476" s="179"/>
      <c r="L476" s="179"/>
      <c r="M476" s="179"/>
      <c r="N476" s="464"/>
      <c r="O476" s="464"/>
      <c r="P476" s="48"/>
    </row>
    <row r="477" spans="1:16">
      <c r="A477" s="1"/>
      <c r="B477" s="713">
        <v>477</v>
      </c>
      <c r="E477" s="27">
        <v>595.85</v>
      </c>
      <c r="F477" s="7" t="s">
        <v>78</v>
      </c>
      <c r="I477" s="179"/>
      <c r="J477" s="464"/>
      <c r="K477" s="179"/>
      <c r="L477" s="179"/>
      <c r="M477" s="179"/>
      <c r="N477" s="464"/>
      <c r="O477" s="464"/>
      <c r="P477" s="48"/>
    </row>
    <row r="478" spans="1:16">
      <c r="A478" s="1"/>
      <c r="B478" s="713">
        <v>478</v>
      </c>
      <c r="E478" s="27">
        <v>595.95000000000005</v>
      </c>
      <c r="F478" s="7" t="s">
        <v>114</v>
      </c>
      <c r="I478" s="179"/>
      <c r="J478" s="464"/>
      <c r="K478" s="179"/>
      <c r="L478" s="179"/>
      <c r="M478" s="179"/>
      <c r="N478" s="464"/>
      <c r="O478" s="464"/>
      <c r="P478" s="48"/>
    </row>
    <row r="479" spans="1:16">
      <c r="A479" s="1"/>
      <c r="B479" s="713">
        <v>479</v>
      </c>
      <c r="C479" s="146" t="s">
        <v>417</v>
      </c>
      <c r="D479" s="96"/>
      <c r="E479" s="12"/>
      <c r="F479" s="1"/>
      <c r="G479" s="1"/>
      <c r="H479" s="1"/>
      <c r="I479" s="164">
        <f>SUM(I462:I478)</f>
        <v>0</v>
      </c>
      <c r="J479" s="464"/>
      <c r="K479" s="164">
        <f t="shared" ref="K479:M479" si="2">SUM(K462:K478)</f>
        <v>0</v>
      </c>
      <c r="L479" s="164">
        <f t="shared" si="2"/>
        <v>0</v>
      </c>
      <c r="M479" s="164">
        <f t="shared" si="2"/>
        <v>0</v>
      </c>
      <c r="N479" s="464"/>
      <c r="O479" s="464"/>
      <c r="P479" s="48"/>
    </row>
    <row r="480" spans="1:16">
      <c r="A480" s="1"/>
      <c r="B480" s="713">
        <v>480</v>
      </c>
      <c r="C480" s="7">
        <v>670</v>
      </c>
      <c r="D480" s="158" t="s">
        <v>4</v>
      </c>
      <c r="I480" s="169"/>
      <c r="J480" s="464"/>
      <c r="K480" s="169"/>
      <c r="L480" s="169"/>
      <c r="M480" s="169"/>
      <c r="N480" s="464"/>
      <c r="O480" s="169"/>
      <c r="P480" s="48"/>
    </row>
    <row r="481" spans="1:16">
      <c r="A481" s="1"/>
      <c r="B481" s="713">
        <v>481</v>
      </c>
      <c r="D481" s="156">
        <v>670.9</v>
      </c>
      <c r="E481" s="7" t="s">
        <v>114</v>
      </c>
      <c r="I481" s="179"/>
      <c r="J481" s="464"/>
      <c r="K481" s="179"/>
      <c r="L481" s="179"/>
      <c r="M481" s="179"/>
      <c r="N481" s="464"/>
      <c r="O481" s="179"/>
      <c r="P481" s="48"/>
    </row>
    <row r="482" spans="1:16">
      <c r="A482" s="1"/>
      <c r="B482" s="713">
        <v>482</v>
      </c>
      <c r="I482" s="166"/>
      <c r="J482" s="464"/>
      <c r="K482" s="166"/>
      <c r="L482" s="166"/>
      <c r="M482" s="166"/>
      <c r="N482" s="464"/>
      <c r="O482" s="166"/>
      <c r="P482" s="48"/>
    </row>
    <row r="483" spans="1:16">
      <c r="A483" s="1"/>
      <c r="B483" s="713">
        <v>483</v>
      </c>
      <c r="C483" s="7">
        <v>673</v>
      </c>
      <c r="D483" s="158" t="s">
        <v>23</v>
      </c>
      <c r="I483" s="179"/>
      <c r="J483" s="464"/>
      <c r="K483" s="179"/>
      <c r="L483" s="179"/>
      <c r="M483" s="179"/>
      <c r="N483" s="464"/>
      <c r="O483" s="179"/>
      <c r="P483" s="48"/>
    </row>
    <row r="484" spans="1:16">
      <c r="A484" s="1"/>
      <c r="B484" s="713">
        <v>484</v>
      </c>
      <c r="I484" s="169"/>
      <c r="J484" s="464"/>
      <c r="K484" s="169"/>
      <c r="L484" s="169"/>
      <c r="M484" s="169"/>
      <c r="N484" s="464"/>
      <c r="O484" s="169"/>
      <c r="P484" s="48"/>
    </row>
    <row r="485" spans="1:16">
      <c r="A485" s="1"/>
      <c r="B485" s="713">
        <v>485</v>
      </c>
      <c r="C485" s="7">
        <v>682</v>
      </c>
      <c r="D485" s="158" t="s">
        <v>1</v>
      </c>
      <c r="I485" s="169"/>
      <c r="J485" s="464"/>
      <c r="K485" s="169"/>
      <c r="L485" s="169"/>
      <c r="M485" s="169"/>
      <c r="N485" s="464"/>
      <c r="O485" s="169"/>
      <c r="P485" s="48"/>
    </row>
    <row r="486" spans="1:16">
      <c r="A486" s="1"/>
      <c r="B486" s="713">
        <v>486</v>
      </c>
      <c r="D486" s="156">
        <v>682.1</v>
      </c>
      <c r="E486" s="7" t="s">
        <v>11</v>
      </c>
      <c r="H486" s="47"/>
      <c r="I486" s="170"/>
      <c r="J486" s="464"/>
      <c r="K486" s="170"/>
      <c r="L486" s="170"/>
      <c r="M486" s="170"/>
      <c r="N486" s="464"/>
      <c r="O486" s="170"/>
      <c r="P486" s="48"/>
    </row>
    <row r="487" spans="1:16">
      <c r="A487" s="1"/>
      <c r="B487" s="713">
        <v>487</v>
      </c>
      <c r="E487" s="96">
        <v>682.11</v>
      </c>
      <c r="F487" s="7" t="s">
        <v>24</v>
      </c>
      <c r="I487" s="179"/>
      <c r="J487" s="464"/>
      <c r="K487" s="179"/>
      <c r="L487" s="179"/>
      <c r="M487" s="179"/>
      <c r="N487" s="464"/>
      <c r="O487" s="179"/>
      <c r="P487" s="48"/>
    </row>
    <row r="488" spans="1:16">
      <c r="A488" s="1"/>
      <c r="B488" s="713">
        <v>488</v>
      </c>
      <c r="E488" s="96">
        <v>682.12</v>
      </c>
      <c r="F488" s="7" t="s">
        <v>136</v>
      </c>
      <c r="I488" s="179"/>
      <c r="J488" s="464"/>
      <c r="K488" s="179"/>
      <c r="L488" s="179"/>
      <c r="M488" s="179"/>
      <c r="N488" s="464"/>
      <c r="O488" s="179"/>
      <c r="P488" s="48"/>
    </row>
    <row r="489" spans="1:16">
      <c r="A489" s="1"/>
      <c r="B489" s="713">
        <v>489</v>
      </c>
      <c r="E489" s="96">
        <v>682.13</v>
      </c>
      <c r="I489" s="179"/>
      <c r="J489" s="464"/>
      <c r="K489" s="179"/>
      <c r="L489" s="179"/>
      <c r="M489" s="179"/>
      <c r="N489" s="464"/>
      <c r="O489" s="179"/>
      <c r="P489" s="48"/>
    </row>
    <row r="490" spans="1:16">
      <c r="A490" s="1"/>
      <c r="B490" s="713">
        <v>490</v>
      </c>
      <c r="E490" s="96">
        <v>682.14</v>
      </c>
      <c r="F490" s="7" t="s">
        <v>138</v>
      </c>
      <c r="I490" s="179"/>
      <c r="J490" s="464"/>
      <c r="K490" s="179"/>
      <c r="L490" s="179"/>
      <c r="M490" s="179"/>
      <c r="N490" s="464"/>
      <c r="O490" s="179"/>
      <c r="P490" s="48"/>
    </row>
    <row r="491" spans="1:16">
      <c r="A491" s="1"/>
      <c r="B491" s="713">
        <v>491</v>
      </c>
      <c r="E491" s="96">
        <v>682.15</v>
      </c>
      <c r="F491" s="7" t="s">
        <v>25</v>
      </c>
      <c r="I491" s="179"/>
      <c r="J491" s="464"/>
      <c r="K491" s="179"/>
      <c r="L491" s="179"/>
      <c r="M491" s="179"/>
      <c r="N491" s="464"/>
      <c r="O491" s="179"/>
      <c r="P491" s="48"/>
    </row>
    <row r="492" spans="1:16">
      <c r="A492" s="1"/>
      <c r="B492" s="713">
        <v>492</v>
      </c>
      <c r="E492" s="96">
        <v>682.16</v>
      </c>
      <c r="F492" s="7" t="s">
        <v>249</v>
      </c>
      <c r="I492" s="179"/>
      <c r="J492" s="464"/>
      <c r="K492" s="179"/>
      <c r="L492" s="179"/>
      <c r="M492" s="179"/>
      <c r="N492" s="464"/>
      <c r="O492" s="179"/>
      <c r="P492" s="48"/>
    </row>
    <row r="493" spans="1:16">
      <c r="A493" s="1"/>
      <c r="B493" s="713">
        <v>493</v>
      </c>
      <c r="E493" s="96">
        <v>682.17</v>
      </c>
      <c r="I493" s="179"/>
      <c r="J493" s="464"/>
      <c r="K493" s="179"/>
      <c r="L493" s="179"/>
      <c r="M493" s="179"/>
      <c r="N493" s="464"/>
      <c r="O493" s="179"/>
      <c r="P493" s="48"/>
    </row>
    <row r="494" spans="1:16">
      <c r="A494" s="1"/>
      <c r="B494" s="713">
        <v>494</v>
      </c>
      <c r="E494" s="96">
        <v>682.18</v>
      </c>
      <c r="I494" s="179"/>
      <c r="J494" s="464"/>
      <c r="K494" s="179"/>
      <c r="L494" s="179"/>
      <c r="M494" s="179"/>
      <c r="N494" s="464"/>
      <c r="O494" s="179"/>
      <c r="P494" s="48"/>
    </row>
    <row r="495" spans="1:16">
      <c r="A495" s="1"/>
      <c r="B495" s="713">
        <v>495</v>
      </c>
      <c r="E495" s="96">
        <v>682.19</v>
      </c>
      <c r="F495" s="7" t="s">
        <v>114</v>
      </c>
      <c r="I495" s="179"/>
      <c r="J495" s="464"/>
      <c r="K495" s="179"/>
      <c r="L495" s="179"/>
      <c r="M495" s="179"/>
      <c r="N495" s="464"/>
      <c r="O495" s="179"/>
      <c r="P495" s="48"/>
    </row>
    <row r="496" spans="1:16">
      <c r="A496" s="1"/>
      <c r="B496" s="713">
        <v>496</v>
      </c>
      <c r="D496" s="156">
        <v>682.8</v>
      </c>
      <c r="E496" s="31" t="s">
        <v>26</v>
      </c>
      <c r="I496" s="179"/>
      <c r="J496" s="464"/>
      <c r="K496" s="179"/>
      <c r="L496" s="179"/>
      <c r="M496" s="179"/>
      <c r="N496" s="464"/>
      <c r="O496" s="179"/>
      <c r="P496" s="48"/>
    </row>
    <row r="497" spans="1:16">
      <c r="A497" s="1"/>
      <c r="B497" s="713">
        <v>497</v>
      </c>
      <c r="D497" s="156">
        <v>682.9</v>
      </c>
      <c r="E497" s="31" t="s">
        <v>114</v>
      </c>
      <c r="I497" s="179"/>
      <c r="J497" s="464"/>
      <c r="K497" s="179"/>
      <c r="L497" s="179"/>
      <c r="M497" s="179"/>
      <c r="N497" s="464"/>
      <c r="O497" s="179"/>
      <c r="P497" s="48"/>
    </row>
    <row r="498" spans="1:16">
      <c r="A498" s="1"/>
      <c r="B498" s="713">
        <v>498</v>
      </c>
      <c r="C498" s="146" t="s">
        <v>310</v>
      </c>
      <c r="E498" s="31"/>
      <c r="I498" s="164">
        <f>SUM(I487:I497)</f>
        <v>0</v>
      </c>
      <c r="J498" s="464"/>
      <c r="K498" s="164">
        <f>SUM(K487:K497)</f>
        <v>0</v>
      </c>
      <c r="L498" s="164">
        <f>SUM(L487:L497)</f>
        <v>0</v>
      </c>
      <c r="M498" s="164">
        <f>SUM(M487:M497)</f>
        <v>0</v>
      </c>
      <c r="N498" s="464"/>
      <c r="O498" s="164">
        <f>SUM(O487:O497)</f>
        <v>0</v>
      </c>
      <c r="P498" s="48"/>
    </row>
    <row r="499" spans="1:16">
      <c r="A499" s="1"/>
      <c r="B499" s="713">
        <v>499</v>
      </c>
      <c r="C499" s="7">
        <v>686</v>
      </c>
      <c r="D499" s="158" t="s">
        <v>5</v>
      </c>
      <c r="I499" s="169"/>
      <c r="J499" s="464"/>
      <c r="K499" s="169"/>
      <c r="L499" s="169"/>
      <c r="M499" s="169"/>
      <c r="N499" s="464"/>
      <c r="O499" s="169"/>
      <c r="P499" s="48"/>
    </row>
    <row r="500" spans="1:16">
      <c r="A500" s="1"/>
      <c r="B500" s="713">
        <v>500</v>
      </c>
      <c r="D500" s="156">
        <v>686.1</v>
      </c>
      <c r="E500" s="7" t="s">
        <v>6</v>
      </c>
      <c r="I500" s="179"/>
      <c r="J500" s="464"/>
      <c r="K500" s="179"/>
      <c r="L500" s="179"/>
      <c r="M500" s="179"/>
      <c r="N500" s="464"/>
      <c r="O500" s="179"/>
      <c r="P500" s="48"/>
    </row>
    <row r="501" spans="1:16">
      <c r="A501" s="1"/>
      <c r="B501" s="713">
        <v>501</v>
      </c>
      <c r="E501" s="31">
        <v>686.19</v>
      </c>
      <c r="F501" s="7" t="s">
        <v>114</v>
      </c>
      <c r="I501" s="179"/>
      <c r="J501" s="464"/>
      <c r="K501" s="179"/>
      <c r="L501" s="179"/>
      <c r="M501" s="179"/>
      <c r="N501" s="464"/>
      <c r="O501" s="179"/>
      <c r="P501" s="48"/>
    </row>
    <row r="502" spans="1:16">
      <c r="A502" s="1"/>
      <c r="B502" s="713">
        <v>502</v>
      </c>
      <c r="D502" s="156">
        <v>686.2</v>
      </c>
      <c r="E502" s="31" t="s">
        <v>7</v>
      </c>
      <c r="I502" s="179"/>
      <c r="J502" s="464"/>
      <c r="K502" s="179"/>
      <c r="L502" s="179"/>
      <c r="M502" s="179"/>
      <c r="N502" s="464"/>
      <c r="O502" s="179"/>
      <c r="P502" s="48"/>
    </row>
    <row r="503" spans="1:16">
      <c r="A503" s="1"/>
      <c r="B503" s="713">
        <v>503</v>
      </c>
      <c r="E503" s="31">
        <v>686.29</v>
      </c>
      <c r="F503" s="7" t="s">
        <v>114</v>
      </c>
      <c r="I503" s="179"/>
      <c r="J503" s="464"/>
      <c r="K503" s="179"/>
      <c r="L503" s="179"/>
      <c r="M503" s="179"/>
      <c r="N503" s="464"/>
      <c r="O503" s="179"/>
      <c r="P503" s="48"/>
    </row>
    <row r="504" spans="1:16">
      <c r="A504" s="1"/>
      <c r="B504" s="713">
        <v>504</v>
      </c>
      <c r="D504" s="156">
        <v>686.3</v>
      </c>
      <c r="E504" s="31" t="s">
        <v>8</v>
      </c>
      <c r="I504" s="179"/>
      <c r="J504" s="464"/>
      <c r="K504" s="179"/>
      <c r="L504" s="179"/>
      <c r="M504" s="179"/>
      <c r="N504" s="464"/>
      <c r="O504" s="179"/>
      <c r="P504" s="48"/>
    </row>
    <row r="505" spans="1:16">
      <c r="A505" s="1"/>
      <c r="B505" s="713">
        <v>505</v>
      </c>
      <c r="E505" s="31">
        <v>686.39</v>
      </c>
      <c r="F505" s="7" t="s">
        <v>114</v>
      </c>
      <c r="I505" s="179"/>
      <c r="J505" s="464"/>
      <c r="K505" s="179"/>
      <c r="L505" s="179"/>
      <c r="M505" s="179"/>
      <c r="N505" s="464"/>
      <c r="O505" s="179"/>
      <c r="P505" s="48"/>
    </row>
    <row r="506" spans="1:16">
      <c r="A506" s="1"/>
      <c r="B506" s="713">
        <v>506</v>
      </c>
      <c r="D506" s="156">
        <v>686.4</v>
      </c>
      <c r="E506" s="31" t="s">
        <v>27</v>
      </c>
      <c r="I506" s="179"/>
      <c r="J506" s="464"/>
      <c r="K506" s="179"/>
      <c r="L506" s="179"/>
      <c r="M506" s="179"/>
      <c r="N506" s="464"/>
      <c r="O506" s="179"/>
      <c r="P506" s="48"/>
    </row>
    <row r="507" spans="1:16">
      <c r="A507" s="1"/>
      <c r="B507" s="713">
        <v>507</v>
      </c>
      <c r="E507" s="31">
        <v>686.49</v>
      </c>
      <c r="F507" s="7" t="s">
        <v>114</v>
      </c>
      <c r="I507" s="179"/>
      <c r="J507" s="464"/>
      <c r="K507" s="179"/>
      <c r="L507" s="179"/>
      <c r="M507" s="179"/>
      <c r="N507" s="464"/>
      <c r="O507" s="179"/>
      <c r="P507" s="48"/>
    </row>
    <row r="508" spans="1:16">
      <c r="A508" s="1"/>
      <c r="B508" s="713">
        <v>508</v>
      </c>
      <c r="D508" s="156">
        <v>686.5</v>
      </c>
      <c r="E508" s="31" t="s">
        <v>9</v>
      </c>
      <c r="I508" s="179"/>
      <c r="J508" s="464"/>
      <c r="K508" s="179"/>
      <c r="L508" s="179"/>
      <c r="M508" s="179"/>
      <c r="N508" s="464"/>
      <c r="O508" s="179"/>
      <c r="P508" s="48"/>
    </row>
    <row r="509" spans="1:16">
      <c r="A509" s="1"/>
      <c r="B509" s="713">
        <v>509</v>
      </c>
      <c r="E509" s="31">
        <v>686.59</v>
      </c>
      <c r="F509" s="7" t="s">
        <v>114</v>
      </c>
      <c r="I509" s="179"/>
      <c r="J509" s="464"/>
      <c r="K509" s="179"/>
      <c r="L509" s="179"/>
      <c r="M509" s="179"/>
      <c r="N509" s="464"/>
      <c r="O509" s="179"/>
      <c r="P509" s="48"/>
    </row>
    <row r="510" spans="1:16">
      <c r="A510" s="1"/>
      <c r="B510" s="713">
        <v>510</v>
      </c>
      <c r="C510" s="146" t="s">
        <v>311</v>
      </c>
      <c r="E510" s="31"/>
      <c r="I510" s="164">
        <f>SUM(I500:I509)</f>
        <v>0</v>
      </c>
      <c r="J510" s="464"/>
      <c r="K510" s="164">
        <f>SUM(K500:K509)</f>
        <v>0</v>
      </c>
      <c r="L510" s="164">
        <f>SUM(L500:L509)</f>
        <v>0</v>
      </c>
      <c r="M510" s="164">
        <f>SUM(M500:M509)</f>
        <v>0</v>
      </c>
      <c r="N510" s="464"/>
      <c r="O510" s="164">
        <f>SUM(O500:O509)</f>
        <v>0</v>
      </c>
      <c r="P510" s="48"/>
    </row>
    <row r="511" spans="1:16">
      <c r="A511" s="1"/>
      <c r="B511" s="713">
        <v>511</v>
      </c>
      <c r="E511" s="31"/>
      <c r="I511" s="181"/>
      <c r="J511" s="464"/>
      <c r="K511" s="181"/>
      <c r="L511" s="181"/>
      <c r="M511" s="181"/>
      <c r="N511" s="464"/>
      <c r="O511" s="181"/>
      <c r="P511" s="48"/>
    </row>
    <row r="512" spans="1:16">
      <c r="A512" s="1"/>
      <c r="B512" s="713">
        <v>512</v>
      </c>
      <c r="C512" s="7">
        <v>690</v>
      </c>
      <c r="D512" s="158" t="s">
        <v>46</v>
      </c>
      <c r="E512" s="31"/>
      <c r="I512" s="179"/>
      <c r="J512" s="464"/>
      <c r="K512" s="179"/>
      <c r="L512" s="179"/>
      <c r="M512" s="179"/>
      <c r="N512" s="464"/>
      <c r="O512" s="179"/>
      <c r="P512" s="48"/>
    </row>
    <row r="513" spans="1:16">
      <c r="A513" s="1"/>
      <c r="B513" s="713">
        <v>513</v>
      </c>
      <c r="E513" s="31"/>
      <c r="I513" s="169"/>
      <c r="J513" s="464"/>
      <c r="K513" s="169"/>
      <c r="L513" s="169"/>
      <c r="M513" s="169"/>
      <c r="N513" s="464"/>
      <c r="O513" s="169"/>
      <c r="P513" s="48"/>
    </row>
    <row r="514" spans="1:16">
      <c r="A514" s="1"/>
      <c r="B514" s="713">
        <v>514</v>
      </c>
      <c r="C514" s="7">
        <v>695</v>
      </c>
      <c r="D514" s="158" t="s">
        <v>17</v>
      </c>
      <c r="I514" s="169"/>
      <c r="J514" s="464"/>
      <c r="K514" s="169"/>
      <c r="L514" s="169"/>
      <c r="M514" s="169"/>
      <c r="N514" s="464"/>
      <c r="O514" s="169"/>
      <c r="P514" s="48"/>
    </row>
    <row r="515" spans="1:16">
      <c r="A515" s="1"/>
      <c r="B515" s="713">
        <v>515</v>
      </c>
      <c r="E515" s="96">
        <f>E462+100</f>
        <v>695.05</v>
      </c>
      <c r="F515" s="32">
        <f>F462</f>
        <v>0</v>
      </c>
      <c r="I515" s="179"/>
      <c r="J515" s="464"/>
      <c r="K515" s="179"/>
      <c r="L515" s="179"/>
      <c r="M515" s="179"/>
      <c r="N515" s="464"/>
      <c r="O515" s="464"/>
      <c r="P515" s="48"/>
    </row>
    <row r="516" spans="1:16">
      <c r="A516" s="1"/>
      <c r="B516" s="713">
        <v>516</v>
      </c>
      <c r="E516" s="96">
        <f t="shared" ref="E516:E531" si="3">E463+100</f>
        <v>695.1</v>
      </c>
      <c r="F516" s="7" t="str">
        <f>F463</f>
        <v>Food Bowl</v>
      </c>
      <c r="I516" s="179"/>
      <c r="J516" s="464"/>
      <c r="K516" s="179"/>
      <c r="L516" s="179"/>
      <c r="M516" s="179"/>
      <c r="N516" s="464"/>
      <c r="O516" s="464"/>
      <c r="P516" s="48"/>
    </row>
    <row r="517" spans="1:16">
      <c r="A517" s="1"/>
      <c r="B517" s="713">
        <v>517</v>
      </c>
      <c r="E517" s="96">
        <f t="shared" si="3"/>
        <v>695.15</v>
      </c>
      <c r="F517" s="7" t="str">
        <f>F464</f>
        <v>Holy Land</v>
      </c>
      <c r="I517" s="179"/>
      <c r="J517" s="464"/>
      <c r="K517" s="179"/>
      <c r="L517" s="179"/>
      <c r="M517" s="179"/>
      <c r="N517" s="464"/>
      <c r="O517" s="464"/>
      <c r="P517" s="48"/>
    </row>
    <row r="518" spans="1:16">
      <c r="A518" s="1"/>
      <c r="B518" s="713">
        <v>518</v>
      </c>
      <c r="E518" s="96">
        <f t="shared" si="3"/>
        <v>695.2</v>
      </c>
      <c r="F518" s="7" t="str">
        <f>F465</f>
        <v>Holy Father</v>
      </c>
      <c r="I518" s="179"/>
      <c r="J518" s="464"/>
      <c r="K518" s="179"/>
      <c r="L518" s="179"/>
      <c r="M518" s="179"/>
      <c r="N518" s="464"/>
      <c r="O518" s="464"/>
      <c r="P518" s="48"/>
    </row>
    <row r="519" spans="1:16">
      <c r="A519" s="1"/>
      <c r="B519" s="713">
        <v>519</v>
      </c>
      <c r="E519" s="96">
        <f t="shared" si="3"/>
        <v>695.25</v>
      </c>
      <c r="F519" s="7" t="str">
        <f>F466</f>
        <v>Visiting Missionary</v>
      </c>
      <c r="I519" s="179"/>
      <c r="J519" s="464"/>
      <c r="K519" s="179"/>
      <c r="L519" s="179"/>
      <c r="M519" s="179"/>
      <c r="N519" s="464"/>
      <c r="O519" s="464"/>
      <c r="P519" s="48"/>
    </row>
    <row r="520" spans="1:16">
      <c r="A520" s="1"/>
      <c r="B520" s="713">
        <v>520</v>
      </c>
      <c r="E520" s="96">
        <f t="shared" si="3"/>
        <v>695.3</v>
      </c>
      <c r="F520" s="7" t="str">
        <f t="shared" ref="F520:F528" si="4">F467</f>
        <v>World Mission Sunday</v>
      </c>
      <c r="I520" s="179"/>
      <c r="J520" s="464"/>
      <c r="K520" s="179"/>
      <c r="L520" s="179"/>
      <c r="M520" s="179"/>
      <c r="N520" s="464"/>
      <c r="O520" s="464"/>
      <c r="P520" s="48"/>
    </row>
    <row r="521" spans="1:16">
      <c r="A521" s="1"/>
      <c r="B521" s="713">
        <v>521</v>
      </c>
      <c r="E521" s="96">
        <f t="shared" si="3"/>
        <v>695.35</v>
      </c>
      <c r="F521" s="7" t="str">
        <f t="shared" si="4"/>
        <v>Catholic Relief Services</v>
      </c>
      <c r="I521" s="179"/>
      <c r="J521" s="464"/>
      <c r="K521" s="179"/>
      <c r="L521" s="179"/>
      <c r="M521" s="179"/>
      <c r="N521" s="464"/>
      <c r="O521" s="464"/>
      <c r="P521" s="48"/>
    </row>
    <row r="522" spans="1:16">
      <c r="A522" s="1"/>
      <c r="B522" s="713">
        <v>522</v>
      </c>
      <c r="E522" s="96">
        <f t="shared" si="3"/>
        <v>695.4</v>
      </c>
      <c r="F522" s="7" t="str">
        <f t="shared" si="4"/>
        <v>Catholic Home Missions</v>
      </c>
      <c r="I522" s="179"/>
      <c r="J522" s="464"/>
      <c r="K522" s="179"/>
      <c r="L522" s="179"/>
      <c r="M522" s="179"/>
      <c r="N522" s="464"/>
      <c r="O522" s="464"/>
      <c r="P522" s="48"/>
    </row>
    <row r="523" spans="1:16">
      <c r="A523" s="1"/>
      <c r="B523" s="713">
        <v>523</v>
      </c>
      <c r="E523" s="96">
        <f t="shared" si="3"/>
        <v>695.45</v>
      </c>
      <c r="F523" s="7" t="str">
        <f t="shared" si="4"/>
        <v>Church in Latin America</v>
      </c>
      <c r="I523" s="179"/>
      <c r="J523" s="464"/>
      <c r="K523" s="179"/>
      <c r="L523" s="179"/>
      <c r="M523" s="179"/>
      <c r="N523" s="464"/>
      <c r="O523" s="464"/>
      <c r="P523" s="48"/>
    </row>
    <row r="524" spans="1:16">
      <c r="A524" s="1"/>
      <c r="B524" s="713">
        <v>524</v>
      </c>
      <c r="E524" s="96">
        <f t="shared" si="3"/>
        <v>695.5</v>
      </c>
      <c r="F524" s="7" t="str">
        <f t="shared" si="4"/>
        <v>Disaster Relief</v>
      </c>
      <c r="I524" s="179"/>
      <c r="J524" s="464"/>
      <c r="K524" s="179"/>
      <c r="L524" s="179"/>
      <c r="M524" s="179"/>
      <c r="N524" s="464"/>
      <c r="O524" s="464"/>
      <c r="P524" s="48"/>
    </row>
    <row r="525" spans="1:16">
      <c r="A525" s="1"/>
      <c r="B525" s="713">
        <v>525</v>
      </c>
      <c r="E525" s="96">
        <f t="shared" si="3"/>
        <v>695.55</v>
      </c>
      <c r="F525" s="7" t="str">
        <f t="shared" si="4"/>
        <v>Catholic Communications</v>
      </c>
      <c r="I525" s="179"/>
      <c r="J525" s="464"/>
      <c r="K525" s="179"/>
      <c r="L525" s="179"/>
      <c r="M525" s="179"/>
      <c r="N525" s="464"/>
      <c r="O525" s="464"/>
      <c r="P525" s="48"/>
    </row>
    <row r="526" spans="1:16">
      <c r="A526" s="1"/>
      <c r="B526" s="713">
        <v>526</v>
      </c>
      <c r="E526" s="96">
        <f t="shared" si="3"/>
        <v>695.6</v>
      </c>
      <c r="F526" s="7" t="str">
        <f t="shared" si="4"/>
        <v>Diocesan Priest's Retirement</v>
      </c>
      <c r="I526" s="179"/>
      <c r="J526" s="464"/>
      <c r="K526" s="179"/>
      <c r="L526" s="179"/>
      <c r="M526" s="179"/>
      <c r="N526" s="464"/>
      <c r="O526" s="464"/>
      <c r="P526" s="48"/>
    </row>
    <row r="527" spans="1:16">
      <c r="A527" s="1"/>
      <c r="B527" s="713">
        <v>527</v>
      </c>
      <c r="E527" s="96">
        <f t="shared" si="3"/>
        <v>695.65</v>
      </c>
      <c r="F527" s="7" t="str">
        <f t="shared" si="4"/>
        <v>Retirement Fund for Religious</v>
      </c>
      <c r="I527" s="179"/>
      <c r="J527" s="464"/>
      <c r="K527" s="179"/>
      <c r="L527" s="179"/>
      <c r="M527" s="179"/>
      <c r="N527" s="464"/>
      <c r="O527" s="464"/>
      <c r="P527" s="48"/>
    </row>
    <row r="528" spans="1:16">
      <c r="A528" s="1"/>
      <c r="B528" s="713">
        <v>528</v>
      </c>
      <c r="E528" s="96">
        <f t="shared" si="3"/>
        <v>695.7</v>
      </c>
      <c r="F528" s="7" t="str">
        <f t="shared" si="4"/>
        <v>Campaign for Human Development</v>
      </c>
      <c r="I528" s="179"/>
      <c r="J528" s="464"/>
      <c r="K528" s="179"/>
      <c r="L528" s="179"/>
      <c r="M528" s="179"/>
      <c r="N528" s="464"/>
      <c r="O528" s="464"/>
      <c r="P528" s="48"/>
    </row>
    <row r="529" spans="1:16">
      <c r="A529" s="1"/>
      <c r="B529" s="713">
        <v>529</v>
      </c>
      <c r="E529" s="96">
        <f t="shared" si="3"/>
        <v>695.8</v>
      </c>
      <c r="F529" s="7" t="str">
        <f>F476</f>
        <v>Combined Collection</v>
      </c>
      <c r="I529" s="179"/>
      <c r="J529" s="464"/>
      <c r="K529" s="179"/>
      <c r="L529" s="179"/>
      <c r="M529" s="179"/>
      <c r="N529" s="464"/>
      <c r="O529" s="464"/>
      <c r="P529" s="48"/>
    </row>
    <row r="530" spans="1:16">
      <c r="A530" s="1"/>
      <c r="B530" s="713">
        <v>530</v>
      </c>
      <c r="E530" s="96">
        <f t="shared" si="3"/>
        <v>695.85</v>
      </c>
      <c r="F530" s="7" t="str">
        <f>F477</f>
        <v>Annual Catholic Appeal (ACA)</v>
      </c>
      <c r="I530" s="179"/>
      <c r="J530" s="464"/>
      <c r="K530" s="179"/>
      <c r="L530" s="179"/>
      <c r="M530" s="179"/>
      <c r="N530" s="464"/>
      <c r="O530" s="464"/>
      <c r="P530" s="48"/>
    </row>
    <row r="531" spans="1:16">
      <c r="A531" s="1"/>
      <c r="B531" s="713">
        <v>531</v>
      </c>
      <c r="E531" s="96">
        <f t="shared" si="3"/>
        <v>695.95</v>
      </c>
      <c r="F531" s="7" t="str">
        <f>F478</f>
        <v>Other</v>
      </c>
      <c r="I531" s="179"/>
      <c r="J531" s="464"/>
      <c r="K531" s="179"/>
      <c r="L531" s="179"/>
      <c r="M531" s="179"/>
      <c r="N531" s="464"/>
      <c r="O531" s="464"/>
      <c r="P531" s="48"/>
    </row>
    <row r="532" spans="1:16">
      <c r="A532" s="1"/>
      <c r="B532" s="713">
        <v>532</v>
      </c>
      <c r="C532" s="146" t="s">
        <v>418</v>
      </c>
      <c r="D532" s="96"/>
      <c r="E532" s="12"/>
      <c r="F532" s="1"/>
      <c r="G532" s="1"/>
      <c r="H532" s="1"/>
      <c r="I532" s="164">
        <f>SUM(I515:I531)</f>
        <v>0</v>
      </c>
      <c r="J532" s="464"/>
      <c r="K532" s="164">
        <f t="shared" ref="K532:M532" si="5">SUM(K515:K531)</f>
        <v>0</v>
      </c>
      <c r="L532" s="164">
        <f t="shared" si="5"/>
        <v>0</v>
      </c>
      <c r="M532" s="164">
        <f t="shared" si="5"/>
        <v>0</v>
      </c>
      <c r="N532" s="464"/>
      <c r="O532" s="464"/>
      <c r="P532" s="47"/>
    </row>
    <row r="533" spans="1:16">
      <c r="A533" s="1"/>
      <c r="B533" s="8"/>
      <c r="I533" s="173"/>
      <c r="J533" s="899"/>
      <c r="K533" s="173"/>
      <c r="L533" s="173"/>
      <c r="M533" s="182"/>
      <c r="N533" s="899"/>
      <c r="O533" s="182"/>
    </row>
    <row r="534" spans="1:16">
      <c r="I534" s="173"/>
      <c r="J534" s="899"/>
      <c r="K534" s="173"/>
      <c r="L534" s="173"/>
      <c r="M534" s="182"/>
      <c r="N534" s="899"/>
      <c r="O534" s="182"/>
    </row>
    <row r="535" spans="1:16">
      <c r="I535" s="173"/>
      <c r="J535" s="899"/>
      <c r="K535" s="173"/>
      <c r="L535" s="173"/>
      <c r="M535" s="182"/>
      <c r="N535" s="899"/>
      <c r="O535" s="182"/>
    </row>
    <row r="536" spans="1:16">
      <c r="I536" s="173"/>
      <c r="J536" s="899"/>
      <c r="K536" s="173"/>
      <c r="L536" s="173"/>
      <c r="M536" s="182"/>
      <c r="N536" s="899"/>
      <c r="O536" s="182"/>
    </row>
    <row r="537" spans="1:16">
      <c r="I537" s="173"/>
      <c r="J537" s="899"/>
      <c r="K537" s="173"/>
      <c r="L537" s="173"/>
      <c r="M537" s="182"/>
      <c r="N537" s="899"/>
      <c r="O537" s="182"/>
    </row>
    <row r="538" spans="1:16">
      <c r="I538" s="173"/>
      <c r="J538" s="899"/>
      <c r="K538" s="173"/>
      <c r="L538" s="173"/>
      <c r="M538" s="182"/>
      <c r="N538" s="899"/>
      <c r="O538" s="182"/>
    </row>
    <row r="539" spans="1:16">
      <c r="I539" s="173"/>
      <c r="J539" s="899"/>
      <c r="K539" s="173"/>
      <c r="L539" s="173"/>
      <c r="M539" s="182"/>
      <c r="N539" s="899"/>
      <c r="O539" s="182"/>
    </row>
    <row r="540" spans="1:16">
      <c r="I540" s="173"/>
      <c r="J540" s="899"/>
      <c r="K540" s="173"/>
      <c r="L540" s="173"/>
      <c r="M540" s="182"/>
      <c r="N540" s="899"/>
      <c r="O540" s="182"/>
    </row>
    <row r="541" spans="1:16">
      <c r="I541" s="173"/>
      <c r="J541" s="899"/>
      <c r="K541" s="173"/>
      <c r="L541" s="173"/>
      <c r="M541" s="182"/>
      <c r="N541" s="899"/>
      <c r="O541" s="182"/>
    </row>
    <row r="542" spans="1:16">
      <c r="I542" s="173"/>
      <c r="J542" s="899"/>
      <c r="K542" s="173"/>
      <c r="L542" s="173"/>
      <c r="M542" s="182"/>
      <c r="N542" s="899"/>
      <c r="O542" s="182"/>
    </row>
    <row r="543" spans="1:16">
      <c r="I543" s="173"/>
      <c r="J543" s="899"/>
      <c r="K543" s="173"/>
      <c r="L543" s="173"/>
      <c r="M543" s="182"/>
      <c r="N543" s="899"/>
      <c r="O543" s="182"/>
    </row>
    <row r="544" spans="1:16">
      <c r="I544" s="173"/>
      <c r="J544" s="899"/>
      <c r="K544" s="173"/>
      <c r="L544" s="173"/>
      <c r="M544" s="182"/>
      <c r="N544" s="899"/>
      <c r="O544" s="182"/>
    </row>
    <row r="545" spans="9:15">
      <c r="I545" s="173"/>
      <c r="J545" s="899"/>
      <c r="K545" s="173"/>
      <c r="L545" s="173"/>
      <c r="M545" s="182"/>
      <c r="N545" s="899"/>
      <c r="O545" s="182"/>
    </row>
    <row r="546" spans="9:15">
      <c r="I546" s="173"/>
      <c r="J546" s="899"/>
      <c r="K546" s="173"/>
      <c r="L546" s="173"/>
      <c r="M546" s="182"/>
      <c r="N546" s="899"/>
      <c r="O546" s="182"/>
    </row>
    <row r="547" spans="9:15">
      <c r="I547" s="173"/>
      <c r="J547" s="899"/>
      <c r="K547" s="173"/>
      <c r="L547" s="173"/>
      <c r="M547" s="182"/>
      <c r="N547" s="899"/>
      <c r="O547" s="182"/>
    </row>
    <row r="548" spans="9:15">
      <c r="I548" s="173"/>
      <c r="J548" s="899"/>
      <c r="K548" s="173"/>
      <c r="L548" s="173"/>
      <c r="M548" s="182"/>
      <c r="N548" s="899"/>
      <c r="O548" s="182"/>
    </row>
    <row r="549" spans="9:15">
      <c r="I549" s="173"/>
      <c r="J549" s="899"/>
      <c r="K549" s="173"/>
      <c r="L549" s="173"/>
      <c r="M549" s="182"/>
      <c r="N549" s="899"/>
      <c r="O549" s="182"/>
    </row>
    <row r="550" spans="9:15">
      <c r="I550" s="173"/>
      <c r="J550" s="899"/>
      <c r="K550" s="173"/>
      <c r="L550" s="173"/>
      <c r="M550" s="182"/>
      <c r="N550" s="899"/>
      <c r="O550" s="182"/>
    </row>
    <row r="551" spans="9:15">
      <c r="I551" s="173"/>
      <c r="J551" s="899"/>
      <c r="K551" s="173"/>
      <c r="L551" s="173"/>
      <c r="M551" s="182"/>
      <c r="N551" s="899"/>
      <c r="O551" s="182"/>
    </row>
    <row r="552" spans="9:15">
      <c r="I552" s="173"/>
      <c r="J552" s="899"/>
      <c r="K552" s="173"/>
      <c r="L552" s="173"/>
      <c r="M552" s="182"/>
      <c r="N552" s="899"/>
      <c r="O552" s="182"/>
    </row>
    <row r="553" spans="9:15">
      <c r="I553" s="173"/>
      <c r="J553" s="899"/>
      <c r="K553" s="173"/>
      <c r="L553" s="173"/>
      <c r="M553" s="182"/>
      <c r="N553" s="899"/>
      <c r="O553" s="182"/>
    </row>
    <row r="554" spans="9:15">
      <c r="I554" s="173"/>
      <c r="J554" s="899"/>
      <c r="K554" s="173"/>
      <c r="L554" s="173"/>
      <c r="M554" s="182"/>
      <c r="N554" s="899"/>
      <c r="O554" s="182"/>
    </row>
    <row r="555" spans="9:15">
      <c r="I555" s="173"/>
      <c r="J555" s="899"/>
      <c r="K555" s="173"/>
      <c r="L555" s="173"/>
      <c r="M555" s="182"/>
      <c r="N555" s="899"/>
      <c r="O555" s="182"/>
    </row>
    <row r="556" spans="9:15">
      <c r="I556" s="173"/>
      <c r="J556" s="899"/>
      <c r="K556" s="173"/>
      <c r="L556" s="173"/>
      <c r="M556" s="182"/>
      <c r="N556" s="899"/>
      <c r="O556" s="182"/>
    </row>
    <row r="557" spans="9:15">
      <c r="I557" s="173"/>
      <c r="J557" s="899"/>
      <c r="K557" s="173"/>
      <c r="L557" s="173"/>
      <c r="M557" s="182"/>
      <c r="N557" s="899"/>
      <c r="O557" s="182"/>
    </row>
    <row r="558" spans="9:15">
      <c r="I558" s="173"/>
      <c r="J558" s="899"/>
      <c r="K558" s="173"/>
      <c r="L558" s="173"/>
      <c r="M558" s="182"/>
      <c r="N558" s="899"/>
      <c r="O558" s="182"/>
    </row>
    <row r="559" spans="9:15">
      <c r="I559" s="173"/>
      <c r="J559" s="899"/>
      <c r="K559" s="173"/>
      <c r="L559" s="173"/>
      <c r="M559" s="182"/>
      <c r="N559" s="899"/>
      <c r="O559" s="182"/>
    </row>
    <row r="560" spans="9:15">
      <c r="I560" s="173"/>
      <c r="J560" s="899"/>
      <c r="K560" s="173"/>
      <c r="L560" s="173"/>
      <c r="M560" s="182"/>
      <c r="N560" s="899"/>
      <c r="O560" s="182"/>
    </row>
    <row r="561" spans="9:15">
      <c r="I561" s="173"/>
      <c r="J561" s="899"/>
      <c r="K561" s="173"/>
      <c r="L561" s="173"/>
      <c r="M561" s="182"/>
      <c r="N561" s="899"/>
      <c r="O561" s="182"/>
    </row>
    <row r="562" spans="9:15">
      <c r="I562" s="173"/>
      <c r="J562" s="899"/>
      <c r="K562" s="173"/>
      <c r="L562" s="173"/>
      <c r="M562" s="182"/>
      <c r="N562" s="899"/>
      <c r="O562" s="182"/>
    </row>
    <row r="563" spans="9:15">
      <c r="I563" s="173"/>
      <c r="J563" s="899"/>
      <c r="K563" s="173"/>
      <c r="L563" s="173"/>
      <c r="M563" s="182"/>
      <c r="N563" s="899"/>
      <c r="O563" s="182"/>
    </row>
    <row r="564" spans="9:15">
      <c r="I564" s="173"/>
      <c r="J564" s="899"/>
      <c r="K564" s="173"/>
      <c r="L564" s="173"/>
      <c r="M564" s="182"/>
      <c r="N564" s="899"/>
      <c r="O564" s="182"/>
    </row>
    <row r="565" spans="9:15">
      <c r="I565" s="173"/>
      <c r="J565" s="899"/>
      <c r="K565" s="173"/>
      <c r="L565" s="173"/>
      <c r="M565" s="182"/>
      <c r="N565" s="899"/>
      <c r="O565" s="182"/>
    </row>
    <row r="566" spans="9:15">
      <c r="I566" s="173"/>
      <c r="J566" s="899"/>
      <c r="K566" s="173"/>
      <c r="L566" s="173"/>
      <c r="M566" s="182"/>
      <c r="N566" s="899"/>
      <c r="O566" s="182"/>
    </row>
    <row r="567" spans="9:15">
      <c r="I567" s="173"/>
      <c r="J567" s="899"/>
      <c r="K567" s="173"/>
      <c r="L567" s="173"/>
      <c r="M567" s="182"/>
      <c r="N567" s="899"/>
      <c r="O567" s="182"/>
    </row>
    <row r="568" spans="9:15">
      <c r="I568" s="173"/>
      <c r="J568" s="899"/>
      <c r="K568" s="173"/>
      <c r="L568" s="173"/>
      <c r="M568" s="182"/>
      <c r="N568" s="899"/>
      <c r="O568" s="182"/>
    </row>
    <row r="569" spans="9:15">
      <c r="I569" s="173"/>
      <c r="J569" s="899"/>
      <c r="K569" s="173"/>
      <c r="L569" s="173"/>
      <c r="M569" s="182"/>
      <c r="N569" s="899"/>
      <c r="O569" s="182"/>
    </row>
    <row r="570" spans="9:15">
      <c r="I570" s="173"/>
      <c r="J570" s="899"/>
      <c r="K570" s="173"/>
      <c r="L570" s="173"/>
      <c r="M570" s="182"/>
      <c r="N570" s="899"/>
      <c r="O570" s="182"/>
    </row>
    <row r="571" spans="9:15">
      <c r="I571" s="173"/>
      <c r="J571" s="899"/>
      <c r="K571" s="173"/>
      <c r="L571" s="173"/>
      <c r="M571" s="182"/>
      <c r="N571" s="899"/>
      <c r="O571" s="182"/>
    </row>
    <row r="572" spans="9:15">
      <c r="I572" s="173"/>
      <c r="J572" s="899"/>
      <c r="K572" s="173"/>
      <c r="L572" s="173"/>
      <c r="M572" s="182"/>
      <c r="N572" s="899"/>
      <c r="O572" s="182"/>
    </row>
    <row r="573" spans="9:15">
      <c r="I573" s="173"/>
      <c r="J573" s="899"/>
      <c r="K573" s="173"/>
      <c r="L573" s="173"/>
      <c r="M573" s="182"/>
      <c r="N573" s="899"/>
      <c r="O573" s="182"/>
    </row>
    <row r="574" spans="9:15">
      <c r="I574" s="173"/>
      <c r="J574" s="899"/>
      <c r="K574" s="173"/>
      <c r="L574" s="173"/>
      <c r="M574" s="182"/>
      <c r="N574" s="899"/>
      <c r="O574" s="182"/>
    </row>
    <row r="575" spans="9:15">
      <c r="I575" s="173"/>
      <c r="J575" s="899"/>
      <c r="K575" s="173"/>
      <c r="L575" s="173"/>
      <c r="M575" s="182"/>
      <c r="N575" s="899"/>
      <c r="O575" s="182"/>
    </row>
    <row r="576" spans="9:15">
      <c r="I576" s="173"/>
      <c r="J576" s="899"/>
      <c r="K576" s="173"/>
      <c r="L576" s="173"/>
      <c r="M576" s="182"/>
      <c r="N576" s="899"/>
      <c r="O576" s="182"/>
    </row>
    <row r="577" spans="9:15">
      <c r="I577" s="173"/>
      <c r="J577" s="899"/>
      <c r="K577" s="173"/>
      <c r="L577" s="173"/>
      <c r="M577" s="182"/>
      <c r="N577" s="899"/>
      <c r="O577" s="182"/>
    </row>
    <row r="578" spans="9:15">
      <c r="I578" s="173"/>
      <c r="J578" s="899"/>
      <c r="K578" s="173"/>
      <c r="L578" s="173"/>
      <c r="M578" s="182"/>
      <c r="N578" s="899"/>
      <c r="O578" s="182"/>
    </row>
    <row r="579" spans="9:15">
      <c r="I579" s="173"/>
      <c r="J579" s="899"/>
      <c r="K579" s="173"/>
      <c r="L579" s="173"/>
      <c r="M579" s="182"/>
      <c r="N579" s="899"/>
      <c r="O579" s="182"/>
    </row>
    <row r="580" spans="9:15">
      <c r="I580" s="173"/>
      <c r="J580" s="899"/>
      <c r="K580" s="173"/>
      <c r="L580" s="173"/>
      <c r="M580" s="182"/>
      <c r="N580" s="899"/>
      <c r="O580" s="182"/>
    </row>
    <row r="581" spans="9:15">
      <c r="I581" s="173"/>
      <c r="J581" s="899"/>
      <c r="K581" s="173"/>
      <c r="L581" s="173"/>
      <c r="M581" s="182"/>
      <c r="N581" s="899"/>
      <c r="O581" s="182"/>
    </row>
    <row r="582" spans="9:15">
      <c r="I582" s="173"/>
      <c r="J582" s="899"/>
      <c r="K582" s="173"/>
      <c r="L582" s="173"/>
      <c r="M582" s="182"/>
      <c r="N582" s="899"/>
      <c r="O582" s="182"/>
    </row>
    <row r="583" spans="9:15">
      <c r="I583" s="173"/>
      <c r="J583" s="899"/>
      <c r="K583" s="173"/>
      <c r="L583" s="173"/>
      <c r="M583" s="182"/>
      <c r="N583" s="899"/>
      <c r="O583" s="182"/>
    </row>
    <row r="584" spans="9:15">
      <c r="I584" s="173"/>
      <c r="J584" s="899"/>
      <c r="K584" s="173"/>
      <c r="L584" s="173"/>
      <c r="M584" s="182"/>
      <c r="N584" s="899"/>
      <c r="O584" s="182"/>
    </row>
    <row r="585" spans="9:15">
      <c r="I585" s="173"/>
      <c r="J585" s="899"/>
      <c r="K585" s="173"/>
      <c r="L585" s="173"/>
      <c r="M585" s="182"/>
      <c r="N585" s="899"/>
      <c r="O585" s="182"/>
    </row>
    <row r="586" spans="9:15">
      <c r="I586" s="173"/>
      <c r="J586" s="899"/>
      <c r="K586" s="173"/>
      <c r="L586" s="173"/>
      <c r="M586" s="182"/>
      <c r="N586" s="899"/>
      <c r="O586" s="182"/>
    </row>
  </sheetData>
  <customSheetViews>
    <customSheetView guid="{F5C96EE0-2E1C-11D7-92C7-00B0D056AA2D}" scale="87" colorId="22" showGridLines="0" showRuler="0">
      <pageMargins left="0.5" right="0.5" top="0.5" bottom="0.5" header="0.5" footer="0.25"/>
      <printOptions horizontalCentered="1"/>
      <pageSetup scale="82" orientation="landscape" r:id="rId1"/>
      <headerFooter alignWithMargins="0">
        <oddFooter>&amp;L&amp;D&amp;C&amp;P</oddFooter>
      </headerFooter>
    </customSheetView>
    <customSheetView guid="{CFBDDB60-3834-11D7-9FA8-00B0D013707D}" scale="87" colorId="22" showGridLines="0" showRuler="0">
      <pageMargins left="0.5" right="0.5" top="0.5" bottom="0.5" header="0.5" footer="0.25"/>
      <printOptions horizontalCentered="1"/>
      <pageSetup scale="82" orientation="portrait" r:id="rId2"/>
      <headerFooter alignWithMargins="0">
        <oddFooter>&amp;C&amp;P</oddFooter>
      </headerFooter>
    </customSheetView>
  </customSheetViews>
  <mergeCells count="10">
    <mergeCell ref="B1:O1"/>
    <mergeCell ref="B2:O2"/>
    <mergeCell ref="O232:O237"/>
    <mergeCell ref="K4:M4"/>
    <mergeCell ref="O239:O242"/>
    <mergeCell ref="O175:O185"/>
    <mergeCell ref="O216:O230"/>
    <mergeCell ref="O189:O211"/>
    <mergeCell ref="C5:G6"/>
    <mergeCell ref="O5:O6"/>
  </mergeCells>
  <phoneticPr fontId="3" type="noConversion"/>
  <pageMargins left="0.2" right="0.2" top="0.3" bottom="0.5" header="0.1" footer="0.1"/>
  <pageSetup scale="75" fitToHeight="12" orientation="portrait" r:id="rId3"/>
  <headerFooter alignWithMargins="0">
    <oddHeader>&amp;Rpage &amp;P of &amp;N</oddHeader>
    <oddFooter>&amp;L&amp;F, &amp;A</oddFooter>
  </headerFooter>
  <rowBreaks count="5" manualBreakCount="5">
    <brk id="142" max="15" man="1"/>
    <brk id="273" max="15" man="1"/>
    <brk id="333" max="15" man="1"/>
    <brk id="460" max="15" man="1"/>
    <brk id="513"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17">
    <pageSetUpPr fitToPage="1"/>
  </sheetPr>
  <dimension ref="A1:M36"/>
  <sheetViews>
    <sheetView showGridLines="0" zoomScaleNormal="100" workbookViewId="0">
      <pane xSplit="4" ySplit="7" topLeftCell="E8" activePane="bottomRight" state="frozen"/>
      <selection pane="topRight" activeCell="E1" sqref="E1"/>
      <selection pane="bottomLeft" activeCell="A10" sqref="A10"/>
      <selection pane="bottomRight" activeCell="F10" sqref="F10"/>
    </sheetView>
  </sheetViews>
  <sheetFormatPr defaultColWidth="11.6640625" defaultRowHeight="13.2"/>
  <cols>
    <col min="1" max="1" width="1.6640625" customWidth="1"/>
    <col min="2" max="2" width="9.6640625" customWidth="1"/>
    <col min="3" max="3" width="3.6640625" customWidth="1"/>
    <col min="4" max="4" width="27.6640625" customWidth="1"/>
    <col min="5" max="5" width="1.6640625" customWidth="1"/>
    <col min="6" max="6" width="20.33203125" customWidth="1"/>
    <col min="7" max="7" width="16.109375" customWidth="1"/>
    <col min="8" max="8" width="16.6640625" customWidth="1"/>
    <col min="9" max="9" width="15.6640625" customWidth="1"/>
    <col min="10" max="10" width="17.6640625" customWidth="1"/>
    <col min="11" max="11" width="19.21875" customWidth="1"/>
    <col min="12" max="12" width="17.5546875" customWidth="1"/>
    <col min="13" max="13" width="1.6640625" customWidth="1"/>
  </cols>
  <sheetData>
    <row r="1" spans="1:13" s="349" customFormat="1" ht="9" customHeight="1">
      <c r="A1" s="341"/>
      <c r="B1" s="346"/>
      <c r="C1" s="341"/>
      <c r="D1" s="341"/>
      <c r="E1" s="341"/>
      <c r="F1" s="347"/>
      <c r="G1" s="347"/>
      <c r="H1" s="347"/>
      <c r="I1" s="347"/>
      <c r="J1" s="347"/>
      <c r="K1" s="347"/>
      <c r="L1" s="341"/>
      <c r="M1" s="348"/>
    </row>
    <row r="2" spans="1:13" s="349" customFormat="1" ht="18" customHeight="1">
      <c r="A2" s="350"/>
      <c r="B2" s="506" t="str">
        <f>+'A. Instructions'!B6</f>
        <v>Parish Name, City</v>
      </c>
      <c r="C2" s="351"/>
      <c r="D2" s="351"/>
      <c r="F2" s="351"/>
      <c r="G2" s="351"/>
      <c r="H2" s="351"/>
      <c r="I2" s="351"/>
      <c r="J2" s="351"/>
      <c r="L2" s="372" t="s">
        <v>95</v>
      </c>
      <c r="M2" s="353"/>
    </row>
    <row r="3" spans="1:13" s="349" customFormat="1" ht="18" customHeight="1">
      <c r="A3" s="341"/>
      <c r="B3" s="355">
        <v>601</v>
      </c>
      <c r="C3" s="356" t="s">
        <v>380</v>
      </c>
      <c r="D3" s="357"/>
      <c r="E3" s="357"/>
      <c r="F3" s="347"/>
      <c r="G3" s="347"/>
      <c r="H3" s="347"/>
      <c r="I3" s="347"/>
      <c r="J3" s="347"/>
      <c r="K3" s="347"/>
      <c r="L3" s="352" t="str">
        <f>+'B. Trial Balance'!O4</f>
        <v>2022-23</v>
      </c>
      <c r="M3" s="348"/>
    </row>
    <row r="4" spans="1:13" ht="16.5" customHeight="1">
      <c r="A4" s="36"/>
      <c r="B4" s="44"/>
      <c r="C4" s="41"/>
      <c r="D4" s="42"/>
      <c r="E4" s="42"/>
      <c r="F4" s="949" t="s">
        <v>99</v>
      </c>
      <c r="G4" s="949"/>
      <c r="H4" s="949"/>
      <c r="I4" s="949"/>
      <c r="J4" s="949"/>
      <c r="K4" s="949"/>
      <c r="L4" s="949"/>
      <c r="M4" s="949"/>
    </row>
    <row r="5" spans="1:13" ht="24.6" customHeight="1">
      <c r="A5" s="36"/>
      <c r="B5" s="43"/>
      <c r="C5" s="60"/>
      <c r="D5" s="60"/>
      <c r="E5" s="60"/>
      <c r="F5" s="948" t="s">
        <v>414</v>
      </c>
      <c r="G5" s="916"/>
      <c r="H5" s="916"/>
      <c r="I5" s="916"/>
      <c r="J5" s="916"/>
      <c r="K5" s="916"/>
      <c r="L5" s="916"/>
      <c r="M5" s="7"/>
    </row>
    <row r="6" spans="1:13" s="229" customFormat="1" ht="62.4" customHeight="1">
      <c r="A6" s="225"/>
      <c r="B6" s="225"/>
      <c r="C6" s="225"/>
      <c r="D6" s="225"/>
      <c r="E6" s="226"/>
      <c r="F6" s="227" t="s">
        <v>115</v>
      </c>
      <c r="G6" s="227" t="s">
        <v>93</v>
      </c>
      <c r="H6" s="707" t="s">
        <v>510</v>
      </c>
      <c r="I6" s="707" t="s">
        <v>511</v>
      </c>
      <c r="J6" s="707" t="s">
        <v>509</v>
      </c>
      <c r="K6" s="707" t="s">
        <v>512</v>
      </c>
      <c r="L6" s="237" t="s">
        <v>414</v>
      </c>
      <c r="M6" s="224"/>
    </row>
    <row r="7" spans="1:13" ht="17.399999999999999">
      <c r="A7" s="36"/>
      <c r="B7" s="62">
        <v>601.1</v>
      </c>
      <c r="C7" s="41" t="s">
        <v>91</v>
      </c>
      <c r="D7" s="41"/>
      <c r="E7" s="42"/>
      <c r="F7" s="57"/>
      <c r="G7" s="57"/>
      <c r="H7" s="711">
        <f>+'A. Instructions'!D50</f>
        <v>3600</v>
      </c>
      <c r="I7" s="712">
        <f>+'A. Instructions'!D52</f>
        <v>600</v>
      </c>
      <c r="J7" s="708">
        <v>-2400</v>
      </c>
      <c r="K7" s="708">
        <f>-'A. Instructions'!D58</f>
        <v>-6252</v>
      </c>
      <c r="L7" s="470"/>
      <c r="M7" s="7"/>
    </row>
    <row r="8" spans="1:13">
      <c r="A8" s="36"/>
      <c r="B8" s="806" t="s">
        <v>513</v>
      </c>
      <c r="C8" s="804"/>
      <c r="D8" s="804"/>
      <c r="E8" s="804"/>
      <c r="F8" s="804"/>
      <c r="G8" s="57"/>
      <c r="H8" s="470"/>
      <c r="I8" s="470"/>
      <c r="J8" s="470"/>
      <c r="K8" s="805"/>
      <c r="L8" s="470"/>
      <c r="M8" s="7"/>
    </row>
    <row r="9" spans="1:13">
      <c r="A9" s="36"/>
      <c r="B9" s="804"/>
      <c r="C9" s="804"/>
      <c r="D9" s="804"/>
      <c r="E9" s="804"/>
      <c r="F9" s="804"/>
      <c r="G9" s="57"/>
      <c r="H9" s="470"/>
      <c r="I9" s="470"/>
      <c r="J9" s="470"/>
      <c r="K9" s="805"/>
      <c r="L9" s="470"/>
      <c r="M9" s="7"/>
    </row>
    <row r="10" spans="1:13">
      <c r="A10" s="36"/>
      <c r="B10" s="55">
        <f>'B. Trial Balance'!E176</f>
        <v>601.11</v>
      </c>
      <c r="C10" s="106" t="s">
        <v>61</v>
      </c>
      <c r="D10" s="70"/>
      <c r="E10" s="70"/>
      <c r="F10" s="107"/>
      <c r="G10" s="184"/>
      <c r="H10" s="183"/>
      <c r="I10" s="183"/>
      <c r="J10" s="807"/>
      <c r="K10" s="467"/>
      <c r="L10" s="164">
        <f>(SUM(G10:K10))</f>
        <v>0</v>
      </c>
      <c r="M10" s="7"/>
    </row>
    <row r="11" spans="1:13">
      <c r="A11" s="36"/>
      <c r="B11" s="55">
        <f>'B. Trial Balance'!E176</f>
        <v>601.11</v>
      </c>
      <c r="C11" s="106" t="s">
        <v>61</v>
      </c>
      <c r="D11" s="70"/>
      <c r="E11" s="70"/>
      <c r="F11" s="108"/>
      <c r="G11" s="184"/>
      <c r="H11" s="183"/>
      <c r="I11" s="183"/>
      <c r="J11" s="807"/>
      <c r="K11" s="467"/>
      <c r="L11" s="164">
        <f t="shared" ref="L11:L19" si="0">(SUM(G11:K11))</f>
        <v>0</v>
      </c>
      <c r="M11" s="7"/>
    </row>
    <row r="12" spans="1:13">
      <c r="A12" s="36"/>
      <c r="B12" s="55">
        <f>'B. Trial Balance'!E177</f>
        <v>601.12</v>
      </c>
      <c r="C12" s="106" t="s">
        <v>177</v>
      </c>
      <c r="D12" s="70"/>
      <c r="E12" s="70"/>
      <c r="F12" s="108"/>
      <c r="G12" s="184"/>
      <c r="H12" s="183"/>
      <c r="I12" s="183"/>
      <c r="J12" s="807"/>
      <c r="K12" s="467"/>
      <c r="L12" s="164">
        <f t="shared" si="0"/>
        <v>0</v>
      </c>
      <c r="M12" s="7"/>
    </row>
    <row r="13" spans="1:13">
      <c r="A13" s="36"/>
      <c r="B13" s="55">
        <f>'B. Trial Balance'!E177</f>
        <v>601.12</v>
      </c>
      <c r="C13" s="106" t="s">
        <v>177</v>
      </c>
      <c r="D13" s="70"/>
      <c r="E13" s="70"/>
      <c r="F13" s="108"/>
      <c r="G13" s="184"/>
      <c r="H13" s="183"/>
      <c r="I13" s="183"/>
      <c r="J13" s="807"/>
      <c r="K13" s="467"/>
      <c r="L13" s="164">
        <f t="shared" si="0"/>
        <v>0</v>
      </c>
      <c r="M13" s="7"/>
    </row>
    <row r="14" spans="1:13">
      <c r="A14" s="36"/>
      <c r="B14" s="55">
        <f>'B. Trial Balance'!E177</f>
        <v>601.12</v>
      </c>
      <c r="C14" s="106" t="s">
        <v>177</v>
      </c>
      <c r="D14" s="70"/>
      <c r="E14" s="70"/>
      <c r="F14" s="108"/>
      <c r="G14" s="184"/>
      <c r="H14" s="183"/>
      <c r="I14" s="183"/>
      <c r="J14" s="807"/>
      <c r="K14" s="467"/>
      <c r="L14" s="164">
        <f t="shared" si="0"/>
        <v>0</v>
      </c>
      <c r="M14" s="7"/>
    </row>
    <row r="15" spans="1:13">
      <c r="A15" s="36"/>
      <c r="B15" s="55">
        <f>'B. Trial Balance'!E178</f>
        <v>601.13</v>
      </c>
      <c r="C15" s="106" t="s">
        <v>178</v>
      </c>
      <c r="D15" s="70"/>
      <c r="E15" s="70"/>
      <c r="F15" s="466"/>
      <c r="G15" s="184"/>
      <c r="H15" s="183"/>
      <c r="I15" s="183"/>
      <c r="J15" s="807"/>
      <c r="K15" s="467"/>
      <c r="L15" s="164">
        <f t="shared" si="0"/>
        <v>0</v>
      </c>
      <c r="M15" s="7"/>
    </row>
    <row r="16" spans="1:13">
      <c r="A16" s="36"/>
      <c r="B16" s="55">
        <f>'B. Trial Balance'!E178</f>
        <v>601.13</v>
      </c>
      <c r="C16" s="106" t="s">
        <v>178</v>
      </c>
      <c r="D16" s="70"/>
      <c r="E16" s="70"/>
      <c r="F16" s="466"/>
      <c r="G16" s="184"/>
      <c r="H16" s="183"/>
      <c r="I16" s="183"/>
      <c r="J16" s="807"/>
      <c r="K16" s="467"/>
      <c r="L16" s="164">
        <f>(SUM(G16:K16))</f>
        <v>0</v>
      </c>
      <c r="M16" s="7"/>
    </row>
    <row r="17" spans="1:13">
      <c r="A17" s="36"/>
      <c r="B17" s="55">
        <f>'B. Trial Balance'!E179</f>
        <v>601.14</v>
      </c>
      <c r="C17" s="106" t="s">
        <v>65</v>
      </c>
      <c r="D17" s="70"/>
      <c r="E17" s="70"/>
      <c r="F17" s="468" t="s">
        <v>92</v>
      </c>
      <c r="G17" s="184"/>
      <c r="H17" s="183"/>
      <c r="I17" s="183"/>
      <c r="J17" s="807"/>
      <c r="K17" s="467"/>
      <c r="L17" s="164">
        <f t="shared" si="0"/>
        <v>0</v>
      </c>
      <c r="M17" s="7"/>
    </row>
    <row r="18" spans="1:13">
      <c r="A18" s="36"/>
      <c r="B18" s="55">
        <f>'B. Trial Balance'!E183</f>
        <v>601.16</v>
      </c>
      <c r="C18" s="106"/>
      <c r="D18" s="70"/>
      <c r="E18" s="70"/>
      <c r="F18" s="468"/>
      <c r="G18" s="184"/>
      <c r="H18" s="183"/>
      <c r="I18" s="183"/>
      <c r="J18" s="807"/>
      <c r="K18" s="467"/>
      <c r="L18" s="164">
        <f t="shared" si="0"/>
        <v>0</v>
      </c>
      <c r="M18" s="7"/>
    </row>
    <row r="19" spans="1:13">
      <c r="A19" s="36"/>
      <c r="B19" s="55">
        <f>'B. Trial Balance'!E184</f>
        <v>601.19000000000005</v>
      </c>
      <c r="C19" s="106" t="s">
        <v>114</v>
      </c>
      <c r="D19" s="70"/>
      <c r="E19" s="70"/>
      <c r="F19" s="468"/>
      <c r="G19" s="184"/>
      <c r="H19" s="183"/>
      <c r="I19" s="183"/>
      <c r="J19" s="807"/>
      <c r="K19" s="467"/>
      <c r="L19" s="164">
        <f t="shared" si="0"/>
        <v>0</v>
      </c>
      <c r="M19" s="7"/>
    </row>
    <row r="20" spans="1:13">
      <c r="A20" s="36"/>
      <c r="B20" s="43"/>
      <c r="C20" s="21"/>
      <c r="D20" s="21"/>
      <c r="E20" s="21"/>
      <c r="F20" s="465"/>
      <c r="G20" s="462"/>
      <c r="H20" s="463"/>
      <c r="I20" s="463"/>
      <c r="J20" s="463"/>
      <c r="K20" s="463"/>
      <c r="L20" s="464"/>
      <c r="M20" s="7"/>
    </row>
    <row r="21" spans="1:13" s="202" customFormat="1" ht="15.6" thickBot="1">
      <c r="A21" s="36"/>
      <c r="B21" s="43"/>
      <c r="C21" s="21"/>
      <c r="D21" s="21"/>
      <c r="E21" s="21"/>
      <c r="F21" s="465"/>
      <c r="G21" s="462"/>
      <c r="H21" s="463"/>
      <c r="I21" s="463"/>
      <c r="J21" s="463"/>
      <c r="K21" s="463"/>
      <c r="L21" s="464"/>
      <c r="M21" s="200"/>
    </row>
    <row r="22" spans="1:13" ht="19.2" customHeight="1" thickBot="1">
      <c r="A22" s="293"/>
      <c r="B22" s="485">
        <v>601.1</v>
      </c>
      <c r="C22" s="486" t="s">
        <v>370</v>
      </c>
      <c r="D22" s="486"/>
      <c r="E22" s="487"/>
      <c r="F22" s="488"/>
      <c r="G22" s="489"/>
      <c r="H22" s="489"/>
      <c r="I22" s="489"/>
      <c r="J22" s="489"/>
      <c r="K22" s="204"/>
      <c r="L22" s="577">
        <f>SUM(L8:L19)</f>
        <v>0</v>
      </c>
      <c r="M22" s="7"/>
    </row>
    <row r="23" spans="1:13" ht="21.6" customHeight="1">
      <c r="A23" s="36"/>
      <c r="B23" s="43"/>
      <c r="C23" s="21"/>
      <c r="D23" s="21"/>
      <c r="E23" s="21"/>
      <c r="F23" s="71"/>
      <c r="G23" s="188"/>
      <c r="H23" s="189"/>
      <c r="I23" s="189"/>
      <c r="J23" s="189"/>
      <c r="K23" s="189"/>
      <c r="L23" s="169"/>
      <c r="M23" s="7"/>
    </row>
    <row r="24" spans="1:13" s="469" customFormat="1">
      <c r="A24" s="36"/>
      <c r="B24" s="43"/>
      <c r="C24" s="21"/>
      <c r="D24" s="21"/>
      <c r="E24" s="21"/>
      <c r="F24" s="71"/>
      <c r="G24" s="188"/>
      <c r="H24" s="189"/>
      <c r="I24" s="189"/>
      <c r="J24" s="189"/>
      <c r="K24" s="189"/>
      <c r="L24" s="169"/>
      <c r="M24" s="327"/>
    </row>
    <row r="25" spans="1:13" s="229" customFormat="1" ht="30.75" customHeight="1">
      <c r="A25" s="335"/>
      <c r="B25" s="571">
        <v>601.20000000000005</v>
      </c>
      <c r="C25" s="572" t="s">
        <v>29</v>
      </c>
      <c r="D25" s="572"/>
      <c r="E25" s="570"/>
      <c r="F25" s="573" t="s">
        <v>272</v>
      </c>
      <c r="G25" s="574"/>
      <c r="H25" s="575"/>
      <c r="I25" s="575"/>
      <c r="J25" s="575"/>
      <c r="K25" s="575"/>
      <c r="L25" s="576"/>
      <c r="M25" s="224"/>
    </row>
    <row r="26" spans="1:13">
      <c r="A26" s="225"/>
      <c r="B26" s="225"/>
      <c r="C26" s="225"/>
      <c r="D26" s="225"/>
      <c r="E26" s="287"/>
      <c r="F26" s="288" t="s">
        <v>115</v>
      </c>
      <c r="G26" s="471" t="s">
        <v>90</v>
      </c>
      <c r="H26" s="473"/>
      <c r="I26" s="474"/>
      <c r="J26" s="474"/>
      <c r="K26" s="475"/>
      <c r="L26" s="472" t="s">
        <v>28</v>
      </c>
      <c r="M26" s="7"/>
    </row>
    <row r="27" spans="1:13">
      <c r="A27" s="36"/>
      <c r="I27" s="190"/>
      <c r="J27" s="190"/>
      <c r="K27" s="289"/>
      <c r="L27" s="461"/>
      <c r="M27" s="7"/>
    </row>
    <row r="28" spans="1:13">
      <c r="A28" s="36"/>
      <c r="B28" s="55">
        <f>'B. Trial Balance'!D187</f>
        <v>601.20000000000005</v>
      </c>
      <c r="C28" s="104" t="s">
        <v>181</v>
      </c>
      <c r="D28" s="70"/>
      <c r="E28" s="70"/>
      <c r="F28" s="466"/>
      <c r="G28" s="467"/>
      <c r="H28" s="479"/>
      <c r="I28" s="166"/>
      <c r="J28" s="166"/>
      <c r="K28" s="480"/>
      <c r="L28" s="476">
        <f>G28</f>
        <v>0</v>
      </c>
      <c r="M28" s="7"/>
    </row>
    <row r="29" spans="1:13">
      <c r="A29" s="7"/>
      <c r="B29" s="55">
        <f>'B. Trial Balance'!D187</f>
        <v>601.20000000000005</v>
      </c>
      <c r="C29" s="104" t="s">
        <v>181</v>
      </c>
      <c r="D29" s="70"/>
      <c r="E29" s="70"/>
      <c r="F29" s="466"/>
      <c r="G29" s="467"/>
      <c r="H29" s="481"/>
      <c r="I29" s="169"/>
      <c r="J29" s="169"/>
      <c r="K29" s="482"/>
      <c r="L29" s="477">
        <f>G29</f>
        <v>0</v>
      </c>
      <c r="M29" s="7"/>
    </row>
    <row r="30" spans="1:13">
      <c r="A30" s="7"/>
      <c r="B30" s="55">
        <f>'B. Trial Balance'!D187</f>
        <v>601.20000000000005</v>
      </c>
      <c r="C30" s="104" t="s">
        <v>181</v>
      </c>
      <c r="D30" s="70"/>
      <c r="E30" s="70"/>
      <c r="F30" s="466"/>
      <c r="G30" s="467"/>
      <c r="H30" s="483"/>
      <c r="I30" s="170"/>
      <c r="J30" s="170"/>
      <c r="K30" s="484"/>
      <c r="L30" s="478">
        <f>G30</f>
        <v>0</v>
      </c>
      <c r="M30" s="7"/>
    </row>
    <row r="31" spans="1:13" s="202" customFormat="1" ht="15.6" thickBot="1">
      <c r="A31" s="7"/>
      <c r="B31" s="68"/>
      <c r="C31" s="21"/>
      <c r="D31" s="21"/>
      <c r="E31" s="21"/>
      <c r="F31" s="140"/>
      <c r="G31" s="187"/>
      <c r="H31"/>
      <c r="I31" s="169"/>
      <c r="J31" s="169"/>
      <c r="K31" s="289"/>
      <c r="L31" s="165"/>
      <c r="M31" s="200"/>
    </row>
    <row r="32" spans="1:13" ht="16.2" thickBot="1">
      <c r="A32" s="200"/>
      <c r="B32" s="485">
        <v>601.20000000000005</v>
      </c>
      <c r="C32" s="486" t="s">
        <v>30</v>
      </c>
      <c r="D32" s="486"/>
      <c r="E32" s="486"/>
      <c r="F32" s="488"/>
      <c r="G32" s="489"/>
      <c r="H32" s="490"/>
      <c r="I32" s="489"/>
      <c r="J32" s="489"/>
      <c r="K32" s="491"/>
      <c r="L32" s="578">
        <f>SUM(L28:L31)</f>
        <v>0</v>
      </c>
      <c r="M32" s="7"/>
    </row>
    <row r="33" spans="1:13">
      <c r="A33" s="7"/>
      <c r="B33" s="7"/>
      <c r="C33" s="7"/>
      <c r="D33" s="7"/>
      <c r="E33" s="7"/>
      <c r="F33" s="7"/>
      <c r="G33" s="7"/>
      <c r="H33" s="7"/>
      <c r="I33" s="35"/>
      <c r="J33" s="35"/>
      <c r="K33" s="289"/>
      <c r="L33" s="7"/>
      <c r="M33" s="7"/>
    </row>
    <row r="34" spans="1:13">
      <c r="A34" s="7"/>
      <c r="B34" s="7"/>
      <c r="C34" s="7"/>
      <c r="D34" s="7"/>
      <c r="E34" s="7"/>
      <c r="F34" s="7"/>
      <c r="G34" s="7"/>
      <c r="H34" s="7"/>
      <c r="I34" s="35"/>
      <c r="J34" s="35"/>
      <c r="K34" s="289"/>
      <c r="L34" s="7"/>
      <c r="M34" s="7"/>
    </row>
    <row r="35" spans="1:13" ht="9" customHeight="1">
      <c r="A35" s="7"/>
      <c r="B35" s="7"/>
      <c r="C35" s="7"/>
      <c r="D35" s="7"/>
      <c r="E35" s="7"/>
      <c r="F35" s="7"/>
      <c r="G35" s="7"/>
      <c r="H35" s="7"/>
      <c r="I35" s="7"/>
      <c r="J35" s="7"/>
      <c r="K35" s="7"/>
      <c r="L35" s="7"/>
      <c r="M35" s="7"/>
    </row>
    <row r="36" spans="1:13">
      <c r="A36" s="7"/>
      <c r="B36" s="7"/>
      <c r="C36" s="7"/>
      <c r="D36" s="7"/>
      <c r="E36" s="7"/>
      <c r="F36" s="7"/>
      <c r="G36" s="7"/>
      <c r="H36" s="7"/>
      <c r="I36" s="7"/>
      <c r="J36" s="7"/>
      <c r="K36" s="7"/>
      <c r="L36" s="7"/>
    </row>
  </sheetData>
  <customSheetViews>
    <customSheetView guid="{F5C96EE0-2E1C-11D7-92C7-00B0D056AA2D}" scale="87" colorId="22" showGridLines="0" fitToPage="1" showRuler="0">
      <pageMargins left="0.5" right="0.5" top="0.5" bottom="0.5" header="0.5" footer="0.25"/>
      <printOptions horizontalCentered="1"/>
      <pageSetup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pageSetup orientation="landscape" r:id="rId2"/>
      <headerFooter alignWithMargins="0">
        <oddFooter>&amp;C&amp;P</oddFooter>
      </headerFooter>
    </customSheetView>
  </customSheetViews>
  <mergeCells count="2">
    <mergeCell ref="F5:L5"/>
    <mergeCell ref="F4:M4"/>
  </mergeCells>
  <phoneticPr fontId="3" type="noConversion"/>
  <pageMargins left="0.2" right="0.2" top="0.5" bottom="0.5" header="0.2" footer="0.2"/>
  <pageSetup scale="81" orientation="landscape" r:id="rId3"/>
  <headerFooter alignWithMargins="0">
    <oddFooter>&amp;L&amp;"Arial,Regular"&amp;F&amp;C&amp;"Arial,Regular"&amp;A,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23"/>
  <dimension ref="A1:R59"/>
  <sheetViews>
    <sheetView showGridLines="0" zoomScaleNormal="100" workbookViewId="0">
      <pane ySplit="3" topLeftCell="A4" activePane="bottomLeft" state="frozen"/>
      <selection pane="bottomLeft" activeCell="F8" sqref="F8"/>
    </sheetView>
  </sheetViews>
  <sheetFormatPr defaultColWidth="9.6640625" defaultRowHeight="13.2"/>
  <cols>
    <col min="1" max="1" width="1.6640625" customWidth="1"/>
    <col min="2" max="2" width="9.6640625" customWidth="1"/>
    <col min="3" max="3" width="3.6640625" customWidth="1"/>
    <col min="4" max="4" width="20.33203125" customWidth="1"/>
    <col min="5" max="5" width="3" style="113" customWidth="1"/>
    <col min="6" max="6" width="25.88671875" customWidth="1"/>
    <col min="7" max="7" width="15.33203125" customWidth="1"/>
    <col min="8" max="10" width="13.6640625" customWidth="1"/>
    <col min="11" max="11" width="1.6640625" customWidth="1"/>
    <col min="12" max="17" width="10.6640625" customWidth="1"/>
  </cols>
  <sheetData>
    <row r="1" spans="1:18" ht="9" customHeight="1">
      <c r="A1" s="36"/>
      <c r="C1" s="76"/>
      <c r="D1" s="76"/>
      <c r="E1" s="112"/>
      <c r="F1" s="76"/>
      <c r="G1" s="38"/>
      <c r="H1" s="38"/>
      <c r="I1" s="38"/>
      <c r="J1" s="38"/>
      <c r="K1" s="36"/>
      <c r="L1" s="7"/>
      <c r="M1" s="7"/>
      <c r="N1" s="7"/>
      <c r="O1" s="7"/>
      <c r="P1" s="7"/>
      <c r="Q1" s="7"/>
      <c r="R1" s="7"/>
    </row>
    <row r="2" spans="1:18" s="507" customFormat="1" ht="18" customHeight="1">
      <c r="A2" s="505"/>
      <c r="B2" s="506" t="str">
        <f>+'A. Instructions'!B6</f>
        <v>Parish Name, City</v>
      </c>
      <c r="C2" s="506"/>
      <c r="D2" s="506"/>
      <c r="G2" s="510"/>
      <c r="H2" s="510"/>
      <c r="J2" s="532" t="str">
        <f>+'C. Clergy &amp; Religious Salaries'!L2</f>
        <v>Operating Expense Budget Worksheet</v>
      </c>
      <c r="K2" s="505"/>
      <c r="L2" s="509"/>
      <c r="M2" s="509"/>
      <c r="N2" s="509"/>
      <c r="O2" s="509"/>
      <c r="P2" s="509"/>
      <c r="Q2" s="509"/>
      <c r="R2" s="509"/>
    </row>
    <row r="3" spans="1:18" s="507" customFormat="1" ht="18" customHeight="1">
      <c r="A3" s="505"/>
      <c r="B3" s="359">
        <v>601.29999999999995</v>
      </c>
      <c r="C3" s="356" t="s">
        <v>381</v>
      </c>
      <c r="D3" s="356"/>
      <c r="E3" s="533"/>
      <c r="F3" s="512"/>
      <c r="G3" s="512"/>
      <c r="H3" s="512"/>
      <c r="I3" s="512"/>
      <c r="J3" s="352" t="str">
        <f>+'B. Trial Balance'!O4</f>
        <v>2022-23</v>
      </c>
      <c r="K3" s="505"/>
      <c r="L3" s="509"/>
      <c r="M3" s="509"/>
      <c r="N3" s="509"/>
      <c r="O3" s="509"/>
      <c r="P3" s="509"/>
      <c r="Q3" s="509"/>
      <c r="R3" s="509"/>
    </row>
    <row r="4" spans="1:18" s="507" customFormat="1" ht="18" customHeight="1">
      <c r="A4" s="505"/>
      <c r="B4" s="359"/>
      <c r="C4" s="356"/>
      <c r="D4" s="356"/>
      <c r="E4" s="533"/>
      <c r="F4" s="512"/>
      <c r="G4" s="512"/>
      <c r="H4" s="512"/>
      <c r="I4" s="512"/>
      <c r="J4" s="352"/>
      <c r="K4" s="505"/>
      <c r="L4" s="509"/>
      <c r="M4" s="509"/>
      <c r="N4" s="509"/>
      <c r="O4" s="509"/>
      <c r="P4" s="509"/>
      <c r="Q4" s="509"/>
      <c r="R4" s="509"/>
    </row>
    <row r="5" spans="1:18" ht="16.5" customHeight="1">
      <c r="A5" s="36"/>
      <c r="B5" s="40"/>
      <c r="C5" s="20"/>
      <c r="D5" s="20"/>
      <c r="E5" s="70"/>
      <c r="F5" s="950" t="s">
        <v>99</v>
      </c>
      <c r="G5" s="950"/>
      <c r="H5" s="950"/>
      <c r="I5" s="950"/>
      <c r="J5" s="950"/>
      <c r="K5" s="950"/>
      <c r="L5" s="7"/>
      <c r="M5" s="7"/>
      <c r="N5" s="7"/>
      <c r="O5" s="7"/>
      <c r="P5" s="7"/>
      <c r="Q5" s="7"/>
      <c r="R5" s="7"/>
    </row>
    <row r="6" spans="1:18" ht="16.5" customHeight="1">
      <c r="A6" s="36"/>
      <c r="B6" s="40"/>
      <c r="C6" s="20"/>
      <c r="D6" s="20"/>
      <c r="E6" s="70"/>
      <c r="F6" s="955" t="s">
        <v>666</v>
      </c>
      <c r="G6" s="956"/>
      <c r="H6" s="956"/>
      <c r="I6" s="956"/>
      <c r="J6" s="956"/>
      <c r="K6" s="889"/>
      <c r="L6" s="7"/>
      <c r="M6" s="7"/>
      <c r="N6" s="7"/>
      <c r="O6" s="7"/>
      <c r="P6" s="7"/>
      <c r="Q6" s="7"/>
      <c r="R6" s="7"/>
    </row>
    <row r="7" spans="1:18" s="229" customFormat="1" ht="25.5" customHeight="1">
      <c r="A7" s="225"/>
      <c r="B7" s="600" t="s">
        <v>404</v>
      </c>
      <c r="C7" s="366"/>
      <c r="D7" s="599"/>
      <c r="E7" s="592"/>
      <c r="F7" s="598" t="s">
        <v>115</v>
      </c>
      <c r="G7" s="593" t="s">
        <v>116</v>
      </c>
      <c r="H7" s="595" t="s">
        <v>142</v>
      </c>
      <c r="I7" s="596" t="s">
        <v>143</v>
      </c>
      <c r="J7" s="594" t="s">
        <v>117</v>
      </c>
      <c r="K7" s="225"/>
      <c r="R7" s="224"/>
    </row>
    <row r="8" spans="1:18">
      <c r="A8" s="36"/>
      <c r="B8" s="69">
        <v>601.30499999999995</v>
      </c>
      <c r="C8" s="111" t="s">
        <v>182</v>
      </c>
      <c r="D8" s="70"/>
      <c r="E8" s="47"/>
      <c r="F8" s="107"/>
      <c r="G8" s="255"/>
      <c r="H8" s="258"/>
      <c r="I8" s="258"/>
      <c r="J8" s="176">
        <f>G8*H8*I8</f>
        <v>0</v>
      </c>
      <c r="K8" s="36"/>
      <c r="R8" s="7"/>
    </row>
    <row r="9" spans="1:18">
      <c r="A9" s="36"/>
      <c r="B9" s="69">
        <v>601.30999999999995</v>
      </c>
      <c r="C9" s="111" t="s">
        <v>118</v>
      </c>
      <c r="D9" s="70"/>
      <c r="E9" s="47"/>
      <c r="F9" s="108"/>
      <c r="G9" s="256"/>
      <c r="H9" s="259"/>
      <c r="I9" s="259"/>
      <c r="J9" s="185">
        <f t="shared" ref="J9:J29" si="0">G9*H9*I9</f>
        <v>0</v>
      </c>
      <c r="K9" s="36"/>
      <c r="R9" s="7"/>
    </row>
    <row r="10" spans="1:18">
      <c r="A10" s="36"/>
      <c r="B10" s="69">
        <v>601.31500000000005</v>
      </c>
      <c r="C10" s="111" t="s">
        <v>139</v>
      </c>
      <c r="D10" s="70"/>
      <c r="E10" s="47"/>
      <c r="F10" s="108"/>
      <c r="G10" s="256"/>
      <c r="H10" s="259"/>
      <c r="I10" s="259"/>
      <c r="J10" s="185">
        <f t="shared" si="0"/>
        <v>0</v>
      </c>
      <c r="K10" s="36"/>
      <c r="R10" s="7"/>
    </row>
    <row r="11" spans="1:18">
      <c r="A11" s="36"/>
      <c r="B11" s="69">
        <v>601.32000000000005</v>
      </c>
      <c r="C11" s="111" t="s">
        <v>183</v>
      </c>
      <c r="D11" s="70"/>
      <c r="E11" s="47"/>
      <c r="F11" s="108"/>
      <c r="G11" s="256"/>
      <c r="H11" s="259"/>
      <c r="I11" s="259"/>
      <c r="J11" s="185">
        <f t="shared" si="0"/>
        <v>0</v>
      </c>
      <c r="K11" s="36"/>
      <c r="R11" s="7"/>
    </row>
    <row r="12" spans="1:18">
      <c r="A12" s="36"/>
      <c r="B12" s="69">
        <v>601.32500000000005</v>
      </c>
      <c r="C12" s="111" t="s">
        <v>140</v>
      </c>
      <c r="D12" s="70"/>
      <c r="E12" s="47"/>
      <c r="F12" s="108"/>
      <c r="G12" s="256"/>
      <c r="H12" s="259"/>
      <c r="I12" s="259"/>
      <c r="J12" s="185">
        <f t="shared" si="0"/>
        <v>0</v>
      </c>
      <c r="K12" s="36"/>
      <c r="R12" s="7"/>
    </row>
    <row r="13" spans="1:18">
      <c r="A13" s="36"/>
      <c r="B13" s="69">
        <v>601.33000000000004</v>
      </c>
      <c r="C13" s="111" t="s">
        <v>240</v>
      </c>
      <c r="D13" s="70"/>
      <c r="E13" s="47"/>
      <c r="F13" s="108"/>
      <c r="G13" s="256"/>
      <c r="H13" s="259"/>
      <c r="I13" s="259"/>
      <c r="J13" s="185">
        <f t="shared" si="0"/>
        <v>0</v>
      </c>
      <c r="K13" s="36"/>
      <c r="R13" s="7"/>
    </row>
    <row r="14" spans="1:18">
      <c r="A14" s="36"/>
      <c r="B14" s="69">
        <v>601.33500000000004</v>
      </c>
      <c r="C14" s="111" t="s">
        <v>184</v>
      </c>
      <c r="D14" s="70"/>
      <c r="E14" s="47"/>
      <c r="F14" s="108"/>
      <c r="G14" s="256"/>
      <c r="H14" s="259"/>
      <c r="I14" s="259"/>
      <c r="J14" s="185">
        <f t="shared" si="0"/>
        <v>0</v>
      </c>
      <c r="K14" s="36"/>
      <c r="R14" s="7"/>
    </row>
    <row r="15" spans="1:18">
      <c r="A15" s="36"/>
      <c r="B15" s="69">
        <v>601.34</v>
      </c>
      <c r="C15" s="111" t="s">
        <v>79</v>
      </c>
      <c r="D15" s="70"/>
      <c r="E15" s="47"/>
      <c r="F15" s="108"/>
      <c r="G15" s="256"/>
      <c r="H15" s="259"/>
      <c r="I15" s="259"/>
      <c r="J15" s="185">
        <f t="shared" si="0"/>
        <v>0</v>
      </c>
      <c r="K15" s="36"/>
      <c r="R15" s="7"/>
    </row>
    <row r="16" spans="1:18">
      <c r="A16" s="36"/>
      <c r="B16" s="69">
        <v>601.34500000000003</v>
      </c>
      <c r="C16" s="111" t="s">
        <v>185</v>
      </c>
      <c r="D16" s="70"/>
      <c r="E16" s="47"/>
      <c r="F16" s="108"/>
      <c r="G16" s="256"/>
      <c r="H16" s="259"/>
      <c r="I16" s="259"/>
      <c r="J16" s="185">
        <f t="shared" si="0"/>
        <v>0</v>
      </c>
      <c r="K16" s="36"/>
      <c r="R16" s="7"/>
    </row>
    <row r="17" spans="1:18">
      <c r="A17" s="36"/>
      <c r="B17" s="69">
        <v>601.35</v>
      </c>
      <c r="C17" s="111" t="s">
        <v>144</v>
      </c>
      <c r="D17" s="70"/>
      <c r="E17" s="47"/>
      <c r="F17" s="108"/>
      <c r="G17" s="256"/>
      <c r="H17" s="259"/>
      <c r="I17" s="259"/>
      <c r="J17" s="185">
        <f t="shared" si="0"/>
        <v>0</v>
      </c>
      <c r="K17" s="36"/>
      <c r="R17" s="7"/>
    </row>
    <row r="18" spans="1:18">
      <c r="A18" s="36"/>
      <c r="B18" s="69">
        <v>601.35500000000002</v>
      </c>
      <c r="C18" s="111" t="s">
        <v>166</v>
      </c>
      <c r="D18" s="70"/>
      <c r="E18" s="47"/>
      <c r="F18" s="108"/>
      <c r="G18" s="256"/>
      <c r="H18" s="259"/>
      <c r="I18" s="259"/>
      <c r="J18" s="185">
        <f t="shared" si="0"/>
        <v>0</v>
      </c>
      <c r="K18" s="36"/>
      <c r="R18" s="7"/>
    </row>
    <row r="19" spans="1:18">
      <c r="A19" s="36"/>
      <c r="B19" s="69">
        <v>601.36</v>
      </c>
      <c r="C19" s="111" t="s">
        <v>119</v>
      </c>
      <c r="D19" s="70"/>
      <c r="E19" s="47"/>
      <c r="F19" s="108"/>
      <c r="G19" s="256"/>
      <c r="H19" s="259"/>
      <c r="I19" s="259"/>
      <c r="J19" s="185">
        <f t="shared" si="0"/>
        <v>0</v>
      </c>
      <c r="K19" s="36"/>
      <c r="R19" s="7"/>
    </row>
    <row r="20" spans="1:18">
      <c r="A20" s="36"/>
      <c r="B20" s="69">
        <v>601.36500000000001</v>
      </c>
      <c r="C20" s="111" t="s">
        <v>186</v>
      </c>
      <c r="D20" s="70"/>
      <c r="E20" s="47"/>
      <c r="F20" s="108"/>
      <c r="G20" s="256"/>
      <c r="H20" s="259"/>
      <c r="I20" s="259"/>
      <c r="J20" s="185">
        <f t="shared" si="0"/>
        <v>0</v>
      </c>
      <c r="K20" s="36"/>
      <c r="R20" s="7"/>
    </row>
    <row r="21" spans="1:18">
      <c r="A21" s="36"/>
      <c r="B21" s="69">
        <v>601.37</v>
      </c>
      <c r="C21" s="111" t="s">
        <v>187</v>
      </c>
      <c r="D21" s="70"/>
      <c r="E21" s="47"/>
      <c r="F21" s="108"/>
      <c r="G21" s="256"/>
      <c r="H21" s="259"/>
      <c r="I21" s="259"/>
      <c r="J21" s="185">
        <f t="shared" si="0"/>
        <v>0</v>
      </c>
      <c r="K21" s="36"/>
      <c r="R21" s="7"/>
    </row>
    <row r="22" spans="1:18">
      <c r="A22" s="36"/>
      <c r="B22" s="69">
        <v>601.375</v>
      </c>
      <c r="C22" s="111" t="s">
        <v>188</v>
      </c>
      <c r="D22" s="70"/>
      <c r="E22" s="47"/>
      <c r="F22" s="108"/>
      <c r="G22" s="256"/>
      <c r="H22" s="259"/>
      <c r="I22" s="259"/>
      <c r="J22" s="185">
        <f t="shared" si="0"/>
        <v>0</v>
      </c>
      <c r="K22" s="36"/>
      <c r="R22" s="7"/>
    </row>
    <row r="23" spans="1:18">
      <c r="A23" s="36"/>
      <c r="B23" s="69">
        <v>601.39499999999998</v>
      </c>
      <c r="C23" s="111" t="s">
        <v>114</v>
      </c>
      <c r="D23" s="70"/>
      <c r="E23" s="47"/>
      <c r="F23" s="108"/>
      <c r="G23" s="256"/>
      <c r="H23" s="259"/>
      <c r="I23" s="259"/>
      <c r="J23" s="185">
        <f t="shared" si="0"/>
        <v>0</v>
      </c>
      <c r="K23" s="36"/>
      <c r="R23" s="7"/>
    </row>
    <row r="24" spans="1:18">
      <c r="A24" s="36"/>
      <c r="B24" s="69"/>
      <c r="C24" s="84">
        <v>0</v>
      </c>
      <c r="D24" s="70"/>
      <c r="E24" s="47"/>
      <c r="F24" s="108"/>
      <c r="G24" s="256"/>
      <c r="H24" s="259"/>
      <c r="I24" s="259"/>
      <c r="J24" s="185">
        <f t="shared" si="0"/>
        <v>0</v>
      </c>
      <c r="K24" s="36"/>
      <c r="R24" s="7"/>
    </row>
    <row r="25" spans="1:18">
      <c r="A25" s="36"/>
      <c r="B25" s="69"/>
      <c r="C25" s="84">
        <v>0</v>
      </c>
      <c r="D25" s="70"/>
      <c r="E25" s="47"/>
      <c r="F25" s="108"/>
      <c r="G25" s="256"/>
      <c r="H25" s="259"/>
      <c r="I25" s="259"/>
      <c r="J25" s="185">
        <f t="shared" si="0"/>
        <v>0</v>
      </c>
      <c r="K25" s="36"/>
      <c r="R25" s="7"/>
    </row>
    <row r="26" spans="1:18">
      <c r="A26" s="36"/>
      <c r="B26" s="69"/>
      <c r="C26" s="84">
        <v>0</v>
      </c>
      <c r="D26" s="70"/>
      <c r="E26" s="47"/>
      <c r="F26" s="108"/>
      <c r="G26" s="256"/>
      <c r="H26" s="259"/>
      <c r="I26" s="259"/>
      <c r="J26" s="185">
        <f t="shared" si="0"/>
        <v>0</v>
      </c>
      <c r="K26" s="36"/>
      <c r="R26" s="7"/>
    </row>
    <row r="27" spans="1:18">
      <c r="A27" s="36"/>
      <c r="B27" s="69"/>
      <c r="C27" s="84">
        <v>0</v>
      </c>
      <c r="D27" s="70"/>
      <c r="E27" s="47"/>
      <c r="F27" s="108"/>
      <c r="G27" s="256"/>
      <c r="H27" s="259"/>
      <c r="I27" s="259"/>
      <c r="J27" s="185">
        <f t="shared" si="0"/>
        <v>0</v>
      </c>
      <c r="K27" s="36"/>
      <c r="R27" s="7"/>
    </row>
    <row r="28" spans="1:18">
      <c r="A28" s="36"/>
      <c r="B28" s="69"/>
      <c r="C28" s="84">
        <v>0</v>
      </c>
      <c r="D28" s="70"/>
      <c r="E28" s="47"/>
      <c r="F28" s="108"/>
      <c r="G28" s="256"/>
      <c r="H28" s="259"/>
      <c r="I28" s="259"/>
      <c r="J28" s="185">
        <f t="shared" si="0"/>
        <v>0</v>
      </c>
      <c r="K28" s="36"/>
      <c r="R28" s="7"/>
    </row>
    <row r="29" spans="1:18" ht="13.8" thickBot="1">
      <c r="A29" s="36"/>
      <c r="B29" s="69"/>
      <c r="C29" s="84">
        <v>0</v>
      </c>
      <c r="D29" s="70"/>
      <c r="E29" s="47"/>
      <c r="F29" s="110"/>
      <c r="G29" s="257"/>
      <c r="H29" s="260"/>
      <c r="I29" s="260"/>
      <c r="J29" s="186">
        <f t="shared" si="0"/>
        <v>0</v>
      </c>
      <c r="K29" s="36"/>
      <c r="R29" s="7"/>
    </row>
    <row r="30" spans="1:18" s="202" customFormat="1" ht="16.2" thickBot="1">
      <c r="A30" s="293"/>
      <c r="B30" s="201" t="s">
        <v>407</v>
      </c>
      <c r="C30" s="591"/>
      <c r="E30" s="201"/>
      <c r="F30" s="492"/>
      <c r="G30" s="489"/>
      <c r="H30" s="489"/>
      <c r="I30" s="204"/>
      <c r="J30" s="597">
        <f>SUM(J8:J29)</f>
        <v>0</v>
      </c>
      <c r="K30" s="493"/>
      <c r="L30" s="494"/>
      <c r="R30" s="200"/>
    </row>
    <row r="31" spans="1:18">
      <c r="A31" s="7"/>
      <c r="B31" s="47"/>
      <c r="C31" s="35"/>
      <c r="D31" s="35"/>
      <c r="E31" s="35"/>
      <c r="F31" s="7"/>
      <c r="G31" s="7"/>
      <c r="H31" s="7"/>
      <c r="I31" s="7"/>
      <c r="J31" s="7"/>
      <c r="K31" s="7"/>
      <c r="L31" s="7"/>
      <c r="M31" s="7"/>
      <c r="N31" s="7"/>
      <c r="O31" s="7"/>
      <c r="P31" s="7"/>
      <c r="Q31" s="7"/>
      <c r="R31" s="7"/>
    </row>
    <row r="32" spans="1:18">
      <c r="A32" s="7"/>
      <c r="B32" s="47"/>
      <c r="C32" s="35"/>
      <c r="D32" s="35"/>
      <c r="E32" s="35"/>
      <c r="F32" s="7"/>
      <c r="G32" s="7"/>
      <c r="H32" s="7"/>
      <c r="I32" s="7"/>
      <c r="J32" s="7"/>
      <c r="K32" s="7"/>
      <c r="L32" s="7"/>
      <c r="M32" s="7"/>
      <c r="N32" s="7"/>
      <c r="O32" s="7"/>
      <c r="P32" s="7"/>
      <c r="Q32" s="7"/>
      <c r="R32" s="7"/>
    </row>
    <row r="33" spans="1:18" ht="16.5" customHeight="1">
      <c r="A33" s="36"/>
      <c r="B33" s="600" t="s">
        <v>403</v>
      </c>
      <c r="C33" s="601"/>
      <c r="D33" s="602"/>
      <c r="E33" s="70"/>
      <c r="F33" s="955" t="s">
        <v>665</v>
      </c>
      <c r="G33" s="956"/>
      <c r="H33" s="956"/>
      <c r="I33" s="956"/>
      <c r="J33" s="956"/>
      <c r="K33" s="889"/>
      <c r="L33" s="7"/>
      <c r="M33" s="7"/>
      <c r="N33" s="7"/>
      <c r="O33" s="7"/>
      <c r="P33" s="7"/>
      <c r="Q33" s="7"/>
      <c r="R33" s="7"/>
    </row>
    <row r="34" spans="1:18" s="229" customFormat="1" ht="25.5" customHeight="1">
      <c r="A34" s="225"/>
      <c r="E34" s="592"/>
      <c r="F34" s="598" t="s">
        <v>115</v>
      </c>
      <c r="G34" s="593" t="s">
        <v>405</v>
      </c>
      <c r="H34" s="951" t="s">
        <v>406</v>
      </c>
      <c r="I34" s="952"/>
      <c r="J34" s="594" t="s">
        <v>117</v>
      </c>
      <c r="K34" s="225"/>
      <c r="R34" s="224"/>
    </row>
    <row r="35" spans="1:18">
      <c r="A35" s="36"/>
      <c r="B35" s="69">
        <f>+B8</f>
        <v>601.30499999999995</v>
      </c>
      <c r="C35" s="111" t="str">
        <f>+C8</f>
        <v>Administration</v>
      </c>
      <c r="D35" s="70"/>
      <c r="E35" s="47"/>
      <c r="F35" s="107"/>
      <c r="G35" s="255"/>
      <c r="H35" s="953"/>
      <c r="I35" s="954"/>
      <c r="J35" s="176">
        <f>+G35*H35</f>
        <v>0</v>
      </c>
      <c r="K35" s="36"/>
      <c r="R35" s="7"/>
    </row>
    <row r="36" spans="1:18">
      <c r="A36" s="36"/>
      <c r="B36" s="69">
        <f t="shared" ref="B36:C36" si="1">+B9</f>
        <v>601.30999999999995</v>
      </c>
      <c r="C36" s="111" t="str">
        <f t="shared" si="1"/>
        <v>Bookkeeper</v>
      </c>
      <c r="D36" s="70"/>
      <c r="E36" s="47"/>
      <c r="F36" s="108"/>
      <c r="G36" s="255"/>
      <c r="H36" s="953"/>
      <c r="I36" s="954"/>
      <c r="J36" s="176">
        <f t="shared" ref="J36:J56" si="2">+G36*H36</f>
        <v>0</v>
      </c>
      <c r="K36" s="36"/>
      <c r="R36" s="7"/>
    </row>
    <row r="37" spans="1:18">
      <c r="A37" s="36"/>
      <c r="B37" s="69">
        <f t="shared" ref="B37:C37" si="3">+B10</f>
        <v>601.31500000000005</v>
      </c>
      <c r="C37" s="111" t="str">
        <f t="shared" si="3"/>
        <v>Building Maintenance</v>
      </c>
      <c r="D37" s="70"/>
      <c r="E37" s="47"/>
      <c r="F37" s="108"/>
      <c r="G37" s="255"/>
      <c r="H37" s="953"/>
      <c r="I37" s="954"/>
      <c r="J37" s="176">
        <f t="shared" si="2"/>
        <v>0</v>
      </c>
      <c r="K37" s="36"/>
      <c r="R37" s="7"/>
    </row>
    <row r="38" spans="1:18">
      <c r="A38" s="36"/>
      <c r="B38" s="69">
        <f t="shared" ref="B38:C38" si="4">+B11</f>
        <v>601.32000000000005</v>
      </c>
      <c r="C38" s="111" t="str">
        <f t="shared" si="4"/>
        <v>Business Manager</v>
      </c>
      <c r="D38" s="70"/>
      <c r="E38" s="47"/>
      <c r="F38" s="108"/>
      <c r="G38" s="255"/>
      <c r="H38" s="953"/>
      <c r="I38" s="954"/>
      <c r="J38" s="176">
        <f t="shared" si="2"/>
        <v>0</v>
      </c>
      <c r="K38" s="36"/>
      <c r="R38" s="7"/>
    </row>
    <row r="39" spans="1:18">
      <c r="A39" s="36"/>
      <c r="B39" s="69">
        <f t="shared" ref="B39:C39" si="5">+B12</f>
        <v>601.32500000000005</v>
      </c>
      <c r="C39" s="111" t="str">
        <f t="shared" si="5"/>
        <v>Grounds Maintenance</v>
      </c>
      <c r="D39" s="70"/>
      <c r="E39" s="47"/>
      <c r="F39" s="108"/>
      <c r="G39" s="255"/>
      <c r="H39" s="953"/>
      <c r="I39" s="954"/>
      <c r="J39" s="176">
        <f t="shared" si="2"/>
        <v>0</v>
      </c>
      <c r="K39" s="36"/>
      <c r="R39" s="7"/>
    </row>
    <row r="40" spans="1:18">
      <c r="A40" s="36"/>
      <c r="B40" s="69">
        <f t="shared" ref="B40:C40" si="6">+B13</f>
        <v>601.33000000000004</v>
      </c>
      <c r="C40" s="111" t="str">
        <f t="shared" si="6"/>
        <v>Housekeeper / Cook</v>
      </c>
      <c r="D40" s="70"/>
      <c r="E40" s="47"/>
      <c r="F40" s="108"/>
      <c r="G40" s="255"/>
      <c r="H40" s="953"/>
      <c r="I40" s="954"/>
      <c r="J40" s="176">
        <f t="shared" si="2"/>
        <v>0</v>
      </c>
      <c r="K40" s="36"/>
      <c r="R40" s="7"/>
    </row>
    <row r="41" spans="1:18">
      <c r="A41" s="36"/>
      <c r="B41" s="69">
        <f t="shared" ref="B41:C41" si="7">+B14</f>
        <v>601.33500000000004</v>
      </c>
      <c r="C41" s="111" t="str">
        <f t="shared" si="7"/>
        <v>Liturgical Services</v>
      </c>
      <c r="D41" s="70"/>
      <c r="E41" s="47"/>
      <c r="F41" s="108"/>
      <c r="G41" s="255"/>
      <c r="H41" s="953"/>
      <c r="I41" s="954"/>
      <c r="J41" s="176">
        <f t="shared" si="2"/>
        <v>0</v>
      </c>
      <c r="K41" s="36"/>
      <c r="R41" s="7"/>
    </row>
    <row r="42" spans="1:18">
      <c r="A42" s="36"/>
      <c r="B42" s="69">
        <f t="shared" ref="B42:C42" si="8">+B15</f>
        <v>601.34</v>
      </c>
      <c r="C42" s="111" t="str">
        <f t="shared" si="8"/>
        <v>Music Director / Musicians</v>
      </c>
      <c r="D42" s="70"/>
      <c r="E42" s="47"/>
      <c r="F42" s="108"/>
      <c r="G42" s="255"/>
      <c r="H42" s="953"/>
      <c r="I42" s="954"/>
      <c r="J42" s="176">
        <f t="shared" si="2"/>
        <v>0</v>
      </c>
      <c r="K42" s="36"/>
      <c r="R42" s="7"/>
    </row>
    <row r="43" spans="1:18">
      <c r="A43" s="36"/>
      <c r="B43" s="69">
        <f t="shared" ref="B43:C43" si="9">+B16</f>
        <v>601.34500000000003</v>
      </c>
      <c r="C43" s="111" t="str">
        <f t="shared" si="9"/>
        <v>Nursery Services</v>
      </c>
      <c r="D43" s="70"/>
      <c r="E43" s="47"/>
      <c r="F43" s="108"/>
      <c r="G43" s="255"/>
      <c r="H43" s="953"/>
      <c r="I43" s="954"/>
      <c r="J43" s="176">
        <f t="shared" si="2"/>
        <v>0</v>
      </c>
      <c r="K43" s="36"/>
      <c r="R43" s="7"/>
    </row>
    <row r="44" spans="1:18">
      <c r="A44" s="36"/>
      <c r="B44" s="69">
        <f t="shared" ref="B44:C44" si="10">+B17</f>
        <v>601.35</v>
      </c>
      <c r="C44" s="111" t="str">
        <f t="shared" si="10"/>
        <v>Receptionist</v>
      </c>
      <c r="D44" s="70"/>
      <c r="E44" s="47"/>
      <c r="F44" s="108"/>
      <c r="G44" s="255"/>
      <c r="H44" s="953"/>
      <c r="I44" s="954"/>
      <c r="J44" s="176">
        <f t="shared" si="2"/>
        <v>0</v>
      </c>
      <c r="K44" s="36"/>
      <c r="R44" s="7"/>
    </row>
    <row r="45" spans="1:18">
      <c r="A45" s="36"/>
      <c r="B45" s="69">
        <f t="shared" ref="B45:C45" si="11">+B18</f>
        <v>601.35500000000002</v>
      </c>
      <c r="C45" s="111" t="str">
        <f t="shared" si="11"/>
        <v>Religious Education</v>
      </c>
      <c r="D45" s="70"/>
      <c r="E45" s="47"/>
      <c r="F45" s="108"/>
      <c r="G45" s="255"/>
      <c r="H45" s="953"/>
      <c r="I45" s="954"/>
      <c r="J45" s="176">
        <f t="shared" si="2"/>
        <v>0</v>
      </c>
      <c r="K45" s="36"/>
      <c r="R45" s="7"/>
    </row>
    <row r="46" spans="1:18">
      <c r="A46" s="36"/>
      <c r="B46" s="69">
        <f t="shared" ref="B46:C46" si="12">+B19</f>
        <v>601.36</v>
      </c>
      <c r="C46" s="111" t="str">
        <f t="shared" si="12"/>
        <v>Secretary</v>
      </c>
      <c r="D46" s="70"/>
      <c r="E46" s="47"/>
      <c r="F46" s="108"/>
      <c r="G46" s="255"/>
      <c r="H46" s="953"/>
      <c r="I46" s="954"/>
      <c r="J46" s="176">
        <f t="shared" si="2"/>
        <v>0</v>
      </c>
      <c r="K46" s="36"/>
      <c r="R46" s="7"/>
    </row>
    <row r="47" spans="1:18">
      <c r="A47" s="36"/>
      <c r="B47" s="69">
        <f t="shared" ref="B47:C47" si="13">+B20</f>
        <v>601.36500000000001</v>
      </c>
      <c r="C47" s="111" t="str">
        <f t="shared" si="13"/>
        <v>Security</v>
      </c>
      <c r="D47" s="70"/>
      <c r="E47" s="47"/>
      <c r="F47" s="108"/>
      <c r="G47" s="255"/>
      <c r="H47" s="953"/>
      <c r="I47" s="954"/>
      <c r="J47" s="176">
        <f t="shared" si="2"/>
        <v>0</v>
      </c>
      <c r="K47" s="36"/>
      <c r="R47" s="7"/>
    </row>
    <row r="48" spans="1:18">
      <c r="A48" s="36"/>
      <c r="B48" s="69">
        <f t="shared" ref="B48:C48" si="14">+B21</f>
        <v>601.37</v>
      </c>
      <c r="C48" s="111" t="str">
        <f t="shared" si="14"/>
        <v>Wedding Coordinator</v>
      </c>
      <c r="D48" s="70"/>
      <c r="E48" s="47"/>
      <c r="F48" s="108"/>
      <c r="G48" s="255"/>
      <c r="H48" s="953"/>
      <c r="I48" s="954"/>
      <c r="J48" s="176">
        <f t="shared" si="2"/>
        <v>0</v>
      </c>
      <c r="K48" s="36"/>
      <c r="R48" s="7"/>
    </row>
    <row r="49" spans="1:18">
      <c r="A49" s="36"/>
      <c r="B49" s="69">
        <f t="shared" ref="B49:C49" si="15">+B22</f>
        <v>601.375</v>
      </c>
      <c r="C49" s="111" t="str">
        <f t="shared" si="15"/>
        <v>Youth Minister</v>
      </c>
      <c r="D49" s="70"/>
      <c r="E49" s="47"/>
      <c r="F49" s="108"/>
      <c r="G49" s="255"/>
      <c r="H49" s="953"/>
      <c r="I49" s="954"/>
      <c r="J49" s="176">
        <f t="shared" si="2"/>
        <v>0</v>
      </c>
      <c r="K49" s="36"/>
      <c r="R49" s="7"/>
    </row>
    <row r="50" spans="1:18">
      <c r="A50" s="36"/>
      <c r="B50" s="69">
        <f t="shared" ref="B50:C50" si="16">+B23</f>
        <v>601.39499999999998</v>
      </c>
      <c r="C50" s="111" t="str">
        <f t="shared" si="16"/>
        <v>Other</v>
      </c>
      <c r="D50" s="70"/>
      <c r="E50" s="47"/>
      <c r="F50" s="108"/>
      <c r="G50" s="255"/>
      <c r="H50" s="953"/>
      <c r="I50" s="954"/>
      <c r="J50" s="176">
        <f t="shared" si="2"/>
        <v>0</v>
      </c>
      <c r="K50" s="36"/>
      <c r="R50" s="7"/>
    </row>
    <row r="51" spans="1:18">
      <c r="A51" s="36"/>
      <c r="B51" s="69"/>
      <c r="C51" s="80">
        <f>+'B. Trial Balance'!F206</f>
        <v>0</v>
      </c>
      <c r="D51" s="70"/>
      <c r="E51" s="47"/>
      <c r="F51" s="108"/>
      <c r="G51" s="255"/>
      <c r="H51" s="953"/>
      <c r="I51" s="954"/>
      <c r="J51" s="176">
        <f t="shared" si="2"/>
        <v>0</v>
      </c>
      <c r="K51" s="36"/>
      <c r="R51" s="7"/>
    </row>
    <row r="52" spans="1:18">
      <c r="A52" s="36"/>
      <c r="B52" s="69"/>
      <c r="C52" s="80">
        <f>+'B. Trial Balance'!F207</f>
        <v>0</v>
      </c>
      <c r="D52" s="70"/>
      <c r="E52" s="47"/>
      <c r="F52" s="108"/>
      <c r="G52" s="255"/>
      <c r="H52" s="953"/>
      <c r="I52" s="954"/>
      <c r="J52" s="176">
        <f t="shared" si="2"/>
        <v>0</v>
      </c>
      <c r="K52" s="36"/>
      <c r="R52" s="7"/>
    </row>
    <row r="53" spans="1:18">
      <c r="A53" s="36"/>
      <c r="B53" s="69"/>
      <c r="C53" s="80">
        <f>+'B. Trial Balance'!F208</f>
        <v>0</v>
      </c>
      <c r="D53" s="70"/>
      <c r="E53" s="47"/>
      <c r="F53" s="108"/>
      <c r="G53" s="255"/>
      <c r="H53" s="953"/>
      <c r="I53" s="954"/>
      <c r="J53" s="176">
        <f t="shared" si="2"/>
        <v>0</v>
      </c>
      <c r="K53" s="36"/>
      <c r="R53" s="7"/>
    </row>
    <row r="54" spans="1:18">
      <c r="A54" s="36"/>
      <c r="B54" s="69"/>
      <c r="C54" s="80">
        <f>+'B. Trial Balance'!F209</f>
        <v>0</v>
      </c>
      <c r="D54" s="70"/>
      <c r="E54" s="47"/>
      <c r="F54" s="108"/>
      <c r="G54" s="255"/>
      <c r="H54" s="953"/>
      <c r="I54" s="954"/>
      <c r="J54" s="176">
        <f t="shared" si="2"/>
        <v>0</v>
      </c>
      <c r="K54" s="36"/>
      <c r="R54" s="7"/>
    </row>
    <row r="55" spans="1:18">
      <c r="A55" s="36"/>
      <c r="B55" s="69"/>
      <c r="C55" s="80">
        <f>+'B. Trial Balance'!F210</f>
        <v>0</v>
      </c>
      <c r="D55" s="70"/>
      <c r="E55" s="47"/>
      <c r="F55" s="108"/>
      <c r="G55" s="255"/>
      <c r="H55" s="953"/>
      <c r="I55" s="954"/>
      <c r="J55" s="176">
        <f t="shared" si="2"/>
        <v>0</v>
      </c>
      <c r="K55" s="36"/>
      <c r="R55" s="7"/>
    </row>
    <row r="56" spans="1:18" ht="13.8" thickBot="1">
      <c r="A56" s="36"/>
      <c r="B56" s="69"/>
      <c r="C56" s="80">
        <f>+'B. Trial Balance'!F211</f>
        <v>0</v>
      </c>
      <c r="D56" s="70"/>
      <c r="E56" s="47"/>
      <c r="F56" s="110"/>
      <c r="G56" s="255"/>
      <c r="H56" s="953"/>
      <c r="I56" s="954"/>
      <c r="J56" s="176">
        <f t="shared" si="2"/>
        <v>0</v>
      </c>
      <c r="K56" s="36"/>
      <c r="R56" s="7"/>
    </row>
    <row r="57" spans="1:18" s="202" customFormat="1" ht="16.2" thickBot="1">
      <c r="A57" s="293"/>
      <c r="B57" s="201" t="s">
        <v>408</v>
      </c>
      <c r="C57" s="591"/>
      <c r="E57" s="201"/>
      <c r="F57" s="492"/>
      <c r="G57" s="489"/>
      <c r="H57" s="489"/>
      <c r="I57" s="204"/>
      <c r="J57" s="597">
        <f>SUM(J35:J56)</f>
        <v>0</v>
      </c>
      <c r="K57" s="493"/>
      <c r="L57" s="494"/>
      <c r="R57" s="200"/>
    </row>
    <row r="58" spans="1:18" ht="13.8" thickBot="1">
      <c r="B58" s="113"/>
      <c r="C58" s="113"/>
      <c r="D58" s="113"/>
    </row>
    <row r="59" spans="1:18" s="545" customFormat="1" ht="16.2" thickBot="1">
      <c r="A59" s="603"/>
      <c r="B59" s="604">
        <v>601.29999999999995</v>
      </c>
      <c r="C59" s="605"/>
      <c r="D59" s="606" t="s">
        <v>228</v>
      </c>
      <c r="E59" s="607"/>
      <c r="F59" s="608"/>
      <c r="G59" s="609"/>
      <c r="H59" s="610"/>
      <c r="I59" s="611"/>
      <c r="J59" s="612">
        <f>+J30+J57</f>
        <v>0</v>
      </c>
      <c r="K59" s="613"/>
      <c r="L59" s="614"/>
      <c r="R59" s="544"/>
    </row>
  </sheetData>
  <customSheetViews>
    <customSheetView guid="{F5C96EE0-2E1C-11D7-92C7-00B0D056AA2D}" scale="87" colorId="22" showGridLines="0" fitToPage="1" showRuler="0">
      <pageMargins left="0.5" right="0.5" top="0.5" bottom="0.5" header="0.5" footer="0.25"/>
      <printOptions horizontalCentered="1"/>
      <pageSetup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pageSetup orientation="landscape" r:id="rId2"/>
      <headerFooter alignWithMargins="0">
        <oddFooter>&amp;C&amp;P</oddFooter>
      </headerFooter>
    </customSheetView>
  </customSheetViews>
  <mergeCells count="26">
    <mergeCell ref="H48:I48"/>
    <mergeCell ref="H54:I54"/>
    <mergeCell ref="H55:I55"/>
    <mergeCell ref="H56:I56"/>
    <mergeCell ref="H49:I49"/>
    <mergeCell ref="H50:I50"/>
    <mergeCell ref="H51:I51"/>
    <mergeCell ref="H52:I52"/>
    <mergeCell ref="H53:I53"/>
    <mergeCell ref="H43:I43"/>
    <mergeCell ref="H44:I44"/>
    <mergeCell ref="H45:I45"/>
    <mergeCell ref="H46:I46"/>
    <mergeCell ref="H47:I47"/>
    <mergeCell ref="H38:I38"/>
    <mergeCell ref="H39:I39"/>
    <mergeCell ref="H40:I40"/>
    <mergeCell ref="H41:I41"/>
    <mergeCell ref="H42:I42"/>
    <mergeCell ref="F5:K5"/>
    <mergeCell ref="H34:I34"/>
    <mergeCell ref="H35:I35"/>
    <mergeCell ref="H36:I36"/>
    <mergeCell ref="H37:I37"/>
    <mergeCell ref="F6:J6"/>
    <mergeCell ref="F33:J33"/>
  </mergeCells>
  <phoneticPr fontId="3" type="noConversion"/>
  <pageMargins left="0.2" right="0.2" top="0.7" bottom="0.5" header="0.2" footer="0.2"/>
  <pageSetup scale="88" fitToHeight="2" orientation="landscape" r:id="rId3"/>
  <headerFooter alignWithMargins="0">
    <oddFooter>&amp;L&amp;"Arial,Regular"&amp;F, &amp;A
page &amp;P of &amp;N</oddFooter>
  </headerFooter>
  <rowBreaks count="1" manualBreakCount="1">
    <brk id="3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18">
    <pageSetUpPr fitToPage="1"/>
  </sheetPr>
  <dimension ref="A1:V43"/>
  <sheetViews>
    <sheetView showGridLines="0" zoomScaleNormal="100" workbookViewId="0">
      <selection activeCell="H10" sqref="H10"/>
    </sheetView>
  </sheetViews>
  <sheetFormatPr defaultColWidth="9.6640625" defaultRowHeight="13.2"/>
  <cols>
    <col min="1" max="1" width="1.6640625" style="327" customWidth="1"/>
    <col min="2" max="2" width="9.6640625" style="327" customWidth="1"/>
    <col min="3" max="3" width="3.6640625" style="327" customWidth="1"/>
    <col min="4" max="4" width="37.109375" style="327" customWidth="1"/>
    <col min="5" max="5" width="1.6640625" style="327" customWidth="1"/>
    <col min="6" max="6" width="18.88671875" style="327" customWidth="1"/>
    <col min="7" max="7" width="15.33203125" style="327" hidden="1" customWidth="1"/>
    <col min="8" max="8" width="14.5546875" style="327" customWidth="1"/>
    <col min="9" max="9" width="14.109375" style="327" customWidth="1"/>
    <col min="10" max="10" width="13.6640625" style="327" customWidth="1"/>
    <col min="11" max="11" width="1.6640625" style="327" customWidth="1"/>
    <col min="12" max="16" width="9.6640625" style="327"/>
    <col min="17" max="17" width="19" style="327" hidden="1" customWidth="1"/>
    <col min="18" max="18" width="1.88671875" style="327" hidden="1" customWidth="1"/>
    <col min="19" max="19" width="13.44140625" style="328" hidden="1" customWidth="1"/>
    <col min="20" max="20" width="10.6640625" style="329" hidden="1" customWidth="1"/>
    <col min="21" max="21" width="11.6640625" style="328" hidden="1" customWidth="1"/>
    <col min="22" max="23" width="0" style="327" hidden="1" customWidth="1"/>
    <col min="24" max="16384" width="9.6640625" style="327"/>
  </cols>
  <sheetData>
    <row r="1" spans="1:22" ht="9" customHeight="1">
      <c r="A1" s="335"/>
      <c r="B1" s="513"/>
      <c r="C1" s="335"/>
      <c r="D1" s="335"/>
      <c r="E1" s="335"/>
      <c r="F1" s="514"/>
      <c r="G1" s="514"/>
      <c r="H1" s="514"/>
      <c r="I1" s="514"/>
      <c r="J1" s="514"/>
      <c r="K1" s="335"/>
    </row>
    <row r="2" spans="1:22" s="509" customFormat="1" ht="18" customHeight="1">
      <c r="A2" s="505"/>
      <c r="B2" s="506" t="str">
        <f>+'A. Instructions'!B6</f>
        <v>Parish Name, City</v>
      </c>
      <c r="C2" s="506"/>
      <c r="D2" s="506"/>
      <c r="F2" s="506"/>
      <c r="G2" s="506"/>
      <c r="H2" s="506"/>
      <c r="J2" s="508" t="str">
        <f>+'C. Clergy &amp; Religious Salaries'!L2</f>
        <v>Operating Expense Budget Worksheet</v>
      </c>
      <c r="K2" s="505"/>
      <c r="S2" s="515"/>
      <c r="T2" s="516"/>
      <c r="U2" s="515"/>
    </row>
    <row r="3" spans="1:22" s="509" customFormat="1" ht="18" customHeight="1">
      <c r="A3" s="505"/>
      <c r="B3" s="359">
        <v>603.1</v>
      </c>
      <c r="C3" s="360" t="s">
        <v>382</v>
      </c>
      <c r="D3" s="360"/>
      <c r="E3" s="360"/>
      <c r="F3" s="511"/>
      <c r="G3" s="511"/>
      <c r="H3" s="511"/>
      <c r="I3" s="511"/>
      <c r="J3" s="352" t="str">
        <f>+'B. Trial Balance'!O4</f>
        <v>2022-23</v>
      </c>
      <c r="K3" s="505"/>
      <c r="S3" s="515"/>
      <c r="T3" s="516"/>
      <c r="U3" s="515"/>
    </row>
    <row r="4" spans="1:22" s="348" customFormat="1" ht="12.75" customHeight="1">
      <c r="A4" s="341"/>
      <c r="B4" s="362"/>
      <c r="C4" s="361"/>
      <c r="D4" s="361"/>
      <c r="E4" s="361"/>
      <c r="F4" s="358"/>
      <c r="G4" s="358"/>
      <c r="H4" s="358"/>
      <c r="I4" s="358"/>
      <c r="J4" s="347"/>
      <c r="K4" s="341"/>
      <c r="S4" s="517"/>
      <c r="T4" s="518"/>
      <c r="U4" s="517"/>
    </row>
    <row r="5" spans="1:22" s="325" customFormat="1" ht="21" customHeight="1">
      <c r="F5" s="950" t="s">
        <v>99</v>
      </c>
      <c r="G5" s="950"/>
      <c r="H5" s="950"/>
      <c r="I5" s="950"/>
      <c r="J5" s="950"/>
      <c r="K5" s="950"/>
      <c r="S5" s="519"/>
      <c r="T5" s="520"/>
      <c r="U5" s="519"/>
    </row>
    <row r="6" spans="1:22" s="522" customFormat="1" ht="25.5" customHeight="1">
      <c r="A6" s="521"/>
      <c r="B6" s="231"/>
      <c r="C6" s="232"/>
      <c r="D6" s="232"/>
      <c r="E6" s="232"/>
      <c r="F6" s="233" t="s">
        <v>115</v>
      </c>
      <c r="G6" s="233" t="s">
        <v>100</v>
      </c>
      <c r="H6" s="283" t="s">
        <v>189</v>
      </c>
      <c r="I6" s="283" t="s">
        <v>190</v>
      </c>
      <c r="J6" s="588" t="s">
        <v>122</v>
      </c>
      <c r="K6" s="521"/>
      <c r="S6" s="523"/>
      <c r="T6" s="524"/>
      <c r="U6" s="523"/>
    </row>
    <row r="7" spans="1:22" s="522" customFormat="1">
      <c r="A7" s="521"/>
      <c r="B7" s="231"/>
      <c r="C7" s="232"/>
      <c r="D7" s="232"/>
      <c r="E7" s="232"/>
      <c r="F7" s="242"/>
      <c r="G7" s="584"/>
      <c r="H7" s="654" t="s">
        <v>398</v>
      </c>
      <c r="I7" s="654" t="s">
        <v>398</v>
      </c>
      <c r="J7" s="589"/>
      <c r="K7" s="521"/>
      <c r="S7" s="523"/>
      <c r="T7" s="524"/>
      <c r="U7" s="523"/>
    </row>
    <row r="8" spans="1:22" s="587" customFormat="1">
      <c r="A8" s="585"/>
      <c r="B8" s="586" t="s">
        <v>88</v>
      </c>
      <c r="D8" s="586"/>
      <c r="E8" s="586"/>
      <c r="G8" s="958" t="s">
        <v>349</v>
      </c>
      <c r="H8" s="655">
        <f>+'A. Instructions'!G96</f>
        <v>11830</v>
      </c>
      <c r="I8" s="655">
        <f>+'A. Instructions'!G99</f>
        <v>12520</v>
      </c>
      <c r="J8" s="590"/>
      <c r="K8" s="585"/>
      <c r="S8" s="328"/>
      <c r="T8" s="328"/>
      <c r="U8" s="328"/>
    </row>
    <row r="9" spans="1:22" ht="15.6" hidden="1" customHeight="1">
      <c r="A9" s="335"/>
      <c r="B9" s="60"/>
      <c r="D9" s="60"/>
      <c r="E9" s="60"/>
      <c r="F9" s="109"/>
      <c r="G9" s="959"/>
      <c r="H9" s="285"/>
      <c r="I9" s="286"/>
      <c r="J9" s="109"/>
      <c r="K9" s="335"/>
    </row>
    <row r="10" spans="1:22" ht="13.2" customHeight="1">
      <c r="A10" s="335"/>
      <c r="B10" s="106" t="s">
        <v>61</v>
      </c>
      <c r="D10" s="63"/>
      <c r="E10" s="63"/>
      <c r="F10" s="120">
        <f>+'C. Clergy &amp; Religious Salaries'!F10</f>
        <v>0</v>
      </c>
      <c r="G10" s="122"/>
      <c r="H10" s="284">
        <v>0</v>
      </c>
      <c r="I10" s="123">
        <v>0</v>
      </c>
      <c r="J10" s="125">
        <f>SUM(G10:I10)</f>
        <v>0</v>
      </c>
      <c r="K10" s="525"/>
      <c r="Q10" s="340" t="s">
        <v>366</v>
      </c>
      <c r="R10" s="330"/>
      <c r="S10" s="331"/>
      <c r="T10" s="332"/>
      <c r="U10" s="331"/>
      <c r="V10" s="330"/>
    </row>
    <row r="11" spans="1:22" ht="13.2" customHeight="1">
      <c r="A11" s="335"/>
      <c r="B11" s="106" t="s">
        <v>61</v>
      </c>
      <c r="D11" s="63"/>
      <c r="E11" s="63"/>
      <c r="F11" s="120">
        <f>+'C. Clergy &amp; Religious Salaries'!F11</f>
        <v>0</v>
      </c>
      <c r="G11" s="124"/>
      <c r="H11" s="284">
        <v>0</v>
      </c>
      <c r="I11" s="123">
        <v>0</v>
      </c>
      <c r="J11" s="125">
        <f t="shared" ref="J11:J19" si="0">SUM(G11:I11)</f>
        <v>0</v>
      </c>
      <c r="K11" s="525"/>
      <c r="Q11" s="330"/>
      <c r="R11" s="330"/>
      <c r="S11" s="338" t="s">
        <v>365</v>
      </c>
      <c r="T11" s="339" t="s">
        <v>364</v>
      </c>
      <c r="U11" s="338" t="s">
        <v>130</v>
      </c>
      <c r="V11" s="330"/>
    </row>
    <row r="12" spans="1:22" ht="13.2" customHeight="1">
      <c r="A12" s="335"/>
      <c r="B12" s="106" t="s">
        <v>177</v>
      </c>
      <c r="D12" s="63"/>
      <c r="E12" s="63"/>
      <c r="F12" s="120">
        <f>+'C. Clergy &amp; Religious Salaries'!F12</f>
        <v>0</v>
      </c>
      <c r="G12" s="124"/>
      <c r="H12" s="284">
        <v>0</v>
      </c>
      <c r="I12" s="123">
        <v>0</v>
      </c>
      <c r="J12" s="125">
        <f>SUM(G12:I12)</f>
        <v>0</v>
      </c>
      <c r="K12" s="525"/>
      <c r="Q12" s="330" t="s">
        <v>367</v>
      </c>
      <c r="R12" s="330"/>
      <c r="S12" s="331">
        <v>1064</v>
      </c>
      <c r="T12" s="332">
        <v>6</v>
      </c>
      <c r="U12" s="331">
        <f>+S12*T12</f>
        <v>6384</v>
      </c>
      <c r="V12" s="330"/>
    </row>
    <row r="13" spans="1:22" ht="13.2" customHeight="1">
      <c r="A13" s="335"/>
      <c r="B13" s="106" t="s">
        <v>177</v>
      </c>
      <c r="D13" s="63"/>
      <c r="E13" s="63"/>
      <c r="F13" s="120">
        <f>+'C. Clergy &amp; Religious Salaries'!F13</f>
        <v>0</v>
      </c>
      <c r="G13" s="124"/>
      <c r="H13" s="284">
        <v>0</v>
      </c>
      <c r="I13" s="123">
        <v>0</v>
      </c>
      <c r="J13" s="125">
        <f t="shared" si="0"/>
        <v>0</v>
      </c>
      <c r="K13" s="525"/>
      <c r="Q13" s="330" t="s">
        <v>368</v>
      </c>
      <c r="R13" s="330"/>
      <c r="S13" s="331">
        <v>1064</v>
      </c>
      <c r="T13" s="332">
        <v>6</v>
      </c>
      <c r="U13" s="331">
        <f>+S13*T13</f>
        <v>6384</v>
      </c>
      <c r="V13" s="330"/>
    </row>
    <row r="14" spans="1:22" ht="13.2" customHeight="1" thickBot="1">
      <c r="A14" s="335"/>
      <c r="B14" s="106" t="s">
        <v>177</v>
      </c>
      <c r="D14" s="63"/>
      <c r="E14" s="63"/>
      <c r="F14" s="120">
        <f>+'C. Clergy &amp; Religious Salaries'!F14</f>
        <v>0</v>
      </c>
      <c r="G14" s="124"/>
      <c r="H14" s="284">
        <v>0</v>
      </c>
      <c r="I14" s="123">
        <v>0</v>
      </c>
      <c r="J14" s="125">
        <f t="shared" si="0"/>
        <v>0</v>
      </c>
      <c r="K14" s="525"/>
      <c r="Q14" s="330" t="s">
        <v>130</v>
      </c>
      <c r="R14" s="330"/>
      <c r="S14" s="331"/>
      <c r="T14" s="332"/>
      <c r="U14" s="333">
        <f>+U12+U13</f>
        <v>12768</v>
      </c>
      <c r="V14" s="330"/>
    </row>
    <row r="15" spans="1:22" ht="13.2" customHeight="1" thickTop="1">
      <c r="A15" s="335"/>
      <c r="B15" s="106" t="s">
        <v>178</v>
      </c>
      <c r="D15" s="63"/>
      <c r="E15" s="63"/>
      <c r="F15" s="120">
        <f>+'C. Clergy &amp; Religious Salaries'!F15</f>
        <v>0</v>
      </c>
      <c r="G15" s="124"/>
      <c r="H15" s="284">
        <v>0</v>
      </c>
      <c r="I15" s="123">
        <v>0</v>
      </c>
      <c r="J15" s="125">
        <f t="shared" si="0"/>
        <v>0</v>
      </c>
      <c r="K15" s="525"/>
      <c r="Q15" s="334"/>
      <c r="R15" s="334"/>
      <c r="S15" s="336"/>
      <c r="T15" s="337"/>
      <c r="U15" s="336"/>
      <c r="V15" s="334"/>
    </row>
    <row r="16" spans="1:22" ht="13.2" customHeight="1">
      <c r="A16" s="335"/>
      <c r="B16" s="106" t="s">
        <v>178</v>
      </c>
      <c r="D16" s="63"/>
      <c r="E16" s="63"/>
      <c r="F16" s="120">
        <f>+'C. Clergy &amp; Religious Salaries'!F16</f>
        <v>0</v>
      </c>
      <c r="G16" s="124"/>
      <c r="H16" s="284">
        <v>0</v>
      </c>
      <c r="I16" s="123">
        <v>0</v>
      </c>
      <c r="J16" s="125">
        <f t="shared" si="0"/>
        <v>0</v>
      </c>
      <c r="K16" s="525"/>
      <c r="Q16" s="334"/>
      <c r="R16" s="334"/>
      <c r="S16" s="336"/>
      <c r="T16" s="337"/>
      <c r="U16" s="336"/>
      <c r="V16" s="334"/>
    </row>
    <row r="17" spans="1:21" ht="13.2" customHeight="1">
      <c r="A17" s="335"/>
      <c r="B17" s="277"/>
      <c r="C17" s="526"/>
      <c r="D17" s="324"/>
      <c r="E17" s="63"/>
      <c r="F17" s="275"/>
      <c r="G17" s="124"/>
      <c r="H17" s="105"/>
      <c r="I17" s="105"/>
      <c r="J17" s="125">
        <f t="shared" si="0"/>
        <v>0</v>
      </c>
      <c r="K17" s="525"/>
    </row>
    <row r="18" spans="1:21" ht="13.2" customHeight="1">
      <c r="A18" s="335"/>
      <c r="B18" s="277"/>
      <c r="C18" s="526"/>
      <c r="D18" s="324"/>
      <c r="E18" s="63"/>
      <c r="F18" s="275"/>
      <c r="G18" s="124"/>
      <c r="H18" s="105"/>
      <c r="I18" s="105"/>
      <c r="J18" s="125">
        <f t="shared" si="0"/>
        <v>0</v>
      </c>
      <c r="K18" s="525"/>
    </row>
    <row r="19" spans="1:21" ht="13.2" customHeight="1">
      <c r="A19" s="335"/>
      <c r="B19" s="277"/>
      <c r="C19" s="526"/>
      <c r="D19" s="324"/>
      <c r="E19" s="63"/>
      <c r="F19" s="275"/>
      <c r="G19" s="124"/>
      <c r="H19" s="105"/>
      <c r="I19" s="105"/>
      <c r="J19" s="125">
        <f t="shared" si="0"/>
        <v>0</v>
      </c>
      <c r="K19" s="525"/>
    </row>
    <row r="20" spans="1:21" ht="13.8" thickBot="1">
      <c r="A20" s="335"/>
      <c r="B20" s="118"/>
      <c r="C20" s="119"/>
      <c r="D20" s="63"/>
      <c r="E20" s="63"/>
      <c r="F20" s="80"/>
      <c r="G20" s="396"/>
      <c r="H20" s="396"/>
      <c r="I20" s="86"/>
      <c r="J20" s="262"/>
      <c r="K20" s="335"/>
    </row>
    <row r="21" spans="1:21" ht="17.25" customHeight="1" thickBot="1">
      <c r="A21" s="335"/>
      <c r="B21" s="64" t="s">
        <v>31</v>
      </c>
      <c r="D21" s="64"/>
      <c r="E21" s="64"/>
      <c r="F21" s="114"/>
      <c r="G21" s="263">
        <f>SUM(G10:G20)</f>
        <v>0</v>
      </c>
      <c r="H21" s="263">
        <f>SUM(H9:H20)</f>
        <v>0</v>
      </c>
      <c r="I21" s="264">
        <f>SUM(I9:I20)</f>
        <v>0</v>
      </c>
      <c r="J21" s="579">
        <f>SUM(J9:J19)</f>
        <v>0</v>
      </c>
      <c r="K21" s="527"/>
    </row>
    <row r="22" spans="1:21">
      <c r="B22" s="43"/>
      <c r="G22" s="335"/>
    </row>
    <row r="23" spans="1:21" ht="9" customHeight="1">
      <c r="B23" s="43"/>
      <c r="G23" s="335"/>
    </row>
    <row r="24" spans="1:21">
      <c r="G24" s="335"/>
    </row>
    <row r="25" spans="1:21">
      <c r="A25" s="335"/>
      <c r="B25" s="43" t="s">
        <v>104</v>
      </c>
      <c r="C25" s="60" t="s">
        <v>59</v>
      </c>
      <c r="D25" s="64"/>
      <c r="E25" s="64"/>
      <c r="F25" s="114"/>
      <c r="H25" s="85"/>
      <c r="I25" s="57"/>
      <c r="J25" s="87" t="s">
        <v>122</v>
      </c>
      <c r="K25" s="335"/>
    </row>
    <row r="26" spans="1:21">
      <c r="A26" s="335"/>
      <c r="B26" s="43"/>
      <c r="C26" s="60"/>
      <c r="D26" s="64"/>
      <c r="E26" s="64"/>
      <c r="F26" s="114"/>
      <c r="H26" s="85"/>
      <c r="I26" s="57"/>
      <c r="J26" s="57"/>
      <c r="K26" s="335"/>
    </row>
    <row r="27" spans="1:21">
      <c r="A27" s="335"/>
      <c r="B27" s="99">
        <f>'B. Trial Balance'!E217</f>
        <v>603.12</v>
      </c>
      <c r="C27" s="81" t="str">
        <f>'B. Trial Balance'!F217</f>
        <v>Priest's Retirement</v>
      </c>
      <c r="D27" s="63"/>
      <c r="E27" s="63"/>
      <c r="F27" s="67"/>
      <c r="G27" s="528"/>
      <c r="H27" s="957"/>
      <c r="I27" s="957"/>
      <c r="J27" s="116">
        <f>+H21</f>
        <v>0</v>
      </c>
      <c r="K27" s="335"/>
    </row>
    <row r="28" spans="1:21">
      <c r="A28" s="335"/>
      <c r="B28" s="99">
        <f>'B. Trial Balance'!E218</f>
        <v>603.13</v>
      </c>
      <c r="C28" s="81" t="str">
        <f>'B. Trial Balance'!F218</f>
        <v>Priest's Health Insurance</v>
      </c>
      <c r="D28" s="63"/>
      <c r="E28" s="63"/>
      <c r="F28" s="115"/>
      <c r="H28" s="396"/>
      <c r="I28" s="86"/>
      <c r="J28" s="117">
        <f>+I21</f>
        <v>0</v>
      </c>
      <c r="K28" s="335"/>
    </row>
    <row r="29" spans="1:21">
      <c r="A29" s="335"/>
      <c r="B29" s="99">
        <f>'B. Trial Balance'!E221</f>
        <v>603.19000000000005</v>
      </c>
      <c r="C29" s="81" t="str">
        <f>'B. Trial Balance'!F221</f>
        <v>Other</v>
      </c>
      <c r="D29" s="63"/>
      <c r="E29" s="63"/>
      <c r="F29" s="67"/>
      <c r="H29" s="396"/>
      <c r="I29" s="86"/>
      <c r="J29" s="163"/>
      <c r="K29" s="335"/>
    </row>
    <row r="30" spans="1:21" ht="13.8" thickBot="1">
      <c r="A30" s="335"/>
      <c r="B30" s="66"/>
      <c r="C30" s="66"/>
      <c r="D30" s="63"/>
      <c r="E30" s="63"/>
      <c r="F30" s="72"/>
      <c r="H30" s="396"/>
      <c r="I30" s="86"/>
      <c r="J30" s="48"/>
      <c r="K30" s="335"/>
    </row>
    <row r="31" spans="1:21" s="200" customFormat="1" ht="18.75" customHeight="1" thickBot="1">
      <c r="A31" s="293"/>
      <c r="B31" s="495">
        <v>603.1</v>
      </c>
      <c r="C31" s="496" t="s">
        <v>60</v>
      </c>
      <c r="D31" s="496"/>
      <c r="E31" s="496"/>
      <c r="F31" s="497"/>
      <c r="G31" s="529"/>
      <c r="H31" s="498"/>
      <c r="I31" s="499"/>
      <c r="J31" s="615">
        <f>SUM(J27:J29)</f>
        <v>0</v>
      </c>
      <c r="K31" s="293"/>
      <c r="S31" s="530"/>
      <c r="T31" s="531"/>
      <c r="U31" s="530"/>
    </row>
    <row r="32" spans="1:21">
      <c r="G32" s="335"/>
    </row>
    <row r="33" spans="7:7">
      <c r="G33" s="335"/>
    </row>
    <row r="34" spans="7:7">
      <c r="G34" s="335"/>
    </row>
    <row r="35" spans="7:7">
      <c r="G35" s="335"/>
    </row>
    <row r="36" spans="7:7">
      <c r="G36" s="335"/>
    </row>
    <row r="37" spans="7:7">
      <c r="G37" s="335"/>
    </row>
    <row r="38" spans="7:7">
      <c r="G38" s="335"/>
    </row>
    <row r="39" spans="7:7">
      <c r="G39" s="335"/>
    </row>
    <row r="40" spans="7:7">
      <c r="G40" s="335"/>
    </row>
    <row r="41" spans="7:7">
      <c r="G41" s="335"/>
    </row>
    <row r="42" spans="7:7">
      <c r="G42" s="335"/>
    </row>
    <row r="43" spans="7:7">
      <c r="G43" s="335"/>
    </row>
  </sheetData>
  <customSheetViews>
    <customSheetView guid="{F5C96EE0-2E1C-11D7-92C7-00B0D056AA2D}" scale="87" colorId="22" showGridLines="0" fitToPage="1" showRuler="0">
      <pageMargins left="0.5" right="0.5" top="0.5" bottom="0.5" header="0.5" footer="0.25"/>
      <printOptions horizontalCentered="1"/>
      <pageSetup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pageSetup orientation="landscape" r:id="rId2"/>
      <headerFooter alignWithMargins="0">
        <oddFooter>&amp;C&amp;P</oddFooter>
      </headerFooter>
    </customSheetView>
  </customSheetViews>
  <mergeCells count="3">
    <mergeCell ref="F5:K5"/>
    <mergeCell ref="H27:I27"/>
    <mergeCell ref="G8:G9"/>
  </mergeCells>
  <phoneticPr fontId="3" type="noConversion"/>
  <pageMargins left="0.2" right="0.2" top="0.5" bottom="0.5" header="0.2" footer="0.2"/>
  <pageSetup orientation="landscape" r:id="rId3"/>
  <headerFooter alignWithMargins="0">
    <oddFooter>&amp;L&amp;"Arial,Regular"&amp;F&amp;C&amp;"Arial,Regular"&amp;A,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R27"/>
  <sheetViews>
    <sheetView showGridLines="0" zoomScaleNormal="100" workbookViewId="0">
      <selection activeCell="G9" sqref="G9"/>
    </sheetView>
  </sheetViews>
  <sheetFormatPr defaultRowHeight="13.2"/>
  <cols>
    <col min="1" max="1" width="1.6640625" customWidth="1"/>
    <col min="2" max="2" width="9.6640625" customWidth="1"/>
    <col min="3" max="3" width="3.6640625" customWidth="1"/>
    <col min="4" max="4" width="19.44140625" customWidth="1"/>
    <col min="5" max="5" width="1.6640625" customWidth="1"/>
    <col min="6" max="6" width="24.33203125" customWidth="1"/>
    <col min="7" max="7" width="13.6640625" customWidth="1"/>
    <col min="8" max="8" width="10.44140625" customWidth="1"/>
    <col min="9" max="10" width="13.6640625" customWidth="1"/>
    <col min="11" max="11" width="1.6640625" customWidth="1"/>
    <col min="12" max="12" width="12.44140625" customWidth="1"/>
    <col min="13" max="13" width="9.109375" customWidth="1"/>
    <col min="14" max="14" width="15.33203125" customWidth="1"/>
    <col min="15" max="15" width="3.33203125" customWidth="1"/>
  </cols>
  <sheetData>
    <row r="1" spans="1:18" s="349" customFormat="1" ht="9" customHeight="1">
      <c r="A1" s="341"/>
      <c r="B1" s="346"/>
      <c r="C1" s="341"/>
      <c r="D1" s="341"/>
      <c r="E1" s="341"/>
      <c r="F1" s="347"/>
      <c r="G1" s="347"/>
      <c r="H1" s="347"/>
      <c r="I1" s="347"/>
      <c r="J1" s="347"/>
      <c r="K1" s="341"/>
      <c r="L1" s="348"/>
      <c r="M1" s="348"/>
      <c r="N1" s="348"/>
      <c r="O1" s="348"/>
      <c r="P1" s="348"/>
      <c r="Q1" s="348"/>
      <c r="R1" s="348"/>
    </row>
    <row r="2" spans="1:18" s="507" customFormat="1" ht="18" customHeight="1">
      <c r="A2" s="505"/>
      <c r="B2" s="506" t="str">
        <f>+'A. Instructions'!B6</f>
        <v>Parish Name, City</v>
      </c>
      <c r="C2" s="506"/>
      <c r="D2" s="506"/>
      <c r="F2" s="506"/>
      <c r="G2" s="506"/>
      <c r="H2" s="506"/>
      <c r="K2" s="505"/>
      <c r="L2" s="509"/>
      <c r="M2" s="509"/>
      <c r="N2" s="508" t="str">
        <f>+'C. Clergy &amp; Religious Salaries'!L2</f>
        <v>Operating Expense Budget Worksheet</v>
      </c>
      <c r="O2" s="509"/>
      <c r="P2" s="509"/>
      <c r="Q2" s="509"/>
      <c r="R2" s="509"/>
    </row>
    <row r="3" spans="1:18" s="507" customFormat="1" ht="18" customHeight="1">
      <c r="A3" s="505"/>
      <c r="B3" s="359">
        <v>603.20000000000005</v>
      </c>
      <c r="C3" s="360" t="s">
        <v>383</v>
      </c>
      <c r="D3" s="360"/>
      <c r="E3" s="360"/>
      <c r="F3" s="511"/>
      <c r="G3" s="511"/>
      <c r="H3" s="511"/>
      <c r="I3" s="511"/>
      <c r="J3" s="512"/>
      <c r="K3" s="505"/>
      <c r="L3" s="509"/>
      <c r="M3" s="509"/>
      <c r="N3" s="352" t="str">
        <f>+'B. Trial Balance'!O4</f>
        <v>2022-23</v>
      </c>
      <c r="O3" s="509"/>
      <c r="P3" s="509"/>
      <c r="Q3" s="509"/>
      <c r="R3" s="509"/>
    </row>
    <row r="4" spans="1:18" s="349" customFormat="1" ht="21.75" customHeight="1">
      <c r="A4" s="341"/>
      <c r="B4" s="359"/>
      <c r="C4" s="360"/>
      <c r="D4" s="360"/>
      <c r="E4" s="361"/>
      <c r="F4" s="358"/>
      <c r="G4" s="358"/>
      <c r="H4" s="358"/>
      <c r="I4" s="358"/>
      <c r="J4" s="347"/>
      <c r="K4" s="341"/>
      <c r="L4" s="348"/>
      <c r="M4" s="348"/>
      <c r="N4" s="348"/>
      <c r="O4" s="348"/>
      <c r="P4" s="348"/>
      <c r="Q4" s="348"/>
      <c r="R4" s="348"/>
    </row>
    <row r="5" spans="1:18" ht="17.399999999999999">
      <c r="A5" s="36"/>
      <c r="B5" s="62"/>
      <c r="C5" s="59"/>
      <c r="D5" s="59"/>
      <c r="E5" s="60"/>
      <c r="F5" s="962" t="s">
        <v>99</v>
      </c>
      <c r="G5" s="962"/>
      <c r="H5" s="962"/>
      <c r="I5" s="962"/>
      <c r="J5" s="962"/>
      <c r="K5" s="962"/>
      <c r="L5" s="907"/>
      <c r="M5" s="907"/>
      <c r="N5" s="907"/>
      <c r="O5" s="7"/>
      <c r="P5" s="7"/>
      <c r="Q5" s="7"/>
      <c r="R5" s="7"/>
    </row>
    <row r="6" spans="1:18" s="469" customFormat="1">
      <c r="A6" s="335"/>
      <c r="B6" s="40"/>
      <c r="C6" s="60"/>
      <c r="D6" s="60"/>
      <c r="E6" s="60"/>
      <c r="F6" s="960" t="s">
        <v>327</v>
      </c>
      <c r="G6" s="961"/>
      <c r="H6" s="961"/>
      <c r="I6" s="961"/>
      <c r="J6" s="961"/>
      <c r="K6" s="961"/>
      <c r="L6" s="961"/>
      <c r="M6" s="961"/>
      <c r="N6" s="961"/>
      <c r="O6" s="327"/>
      <c r="P6" s="327"/>
      <c r="Q6" s="327"/>
      <c r="R6" s="327"/>
    </row>
    <row r="7" spans="1:18" s="235" customFormat="1" ht="27.75" customHeight="1">
      <c r="A7" s="230"/>
      <c r="B7" s="975" t="s">
        <v>89</v>
      </c>
      <c r="C7" s="976"/>
      <c r="D7" s="976"/>
      <c r="E7" s="232"/>
      <c r="F7" s="227" t="s">
        <v>115</v>
      </c>
      <c r="G7" s="237" t="s">
        <v>451</v>
      </c>
      <c r="H7" s="237" t="s">
        <v>452</v>
      </c>
      <c r="I7" s="237" t="s">
        <v>114</v>
      </c>
      <c r="J7" s="237" t="s">
        <v>130</v>
      </c>
      <c r="K7" s="230"/>
      <c r="L7" s="237" t="s">
        <v>129</v>
      </c>
      <c r="M7" s="237" t="s">
        <v>148</v>
      </c>
      <c r="N7" s="237" t="s">
        <v>191</v>
      </c>
      <c r="O7" s="234"/>
      <c r="P7" s="234"/>
      <c r="Q7" s="234"/>
      <c r="R7" s="234"/>
    </row>
    <row r="8" spans="1:18">
      <c r="A8" s="36"/>
      <c r="B8" s="143"/>
      <c r="D8" s="143"/>
      <c r="E8" s="143"/>
      <c r="F8" s="57"/>
      <c r="G8" s="65"/>
      <c r="H8" s="65"/>
      <c r="I8" s="57"/>
      <c r="J8" s="57"/>
      <c r="K8" s="47"/>
      <c r="L8" s="46"/>
      <c r="M8" s="46"/>
      <c r="N8" s="46"/>
      <c r="O8" s="7"/>
      <c r="P8" s="7"/>
      <c r="Q8" s="7"/>
      <c r="R8" s="7"/>
    </row>
    <row r="9" spans="1:18">
      <c r="A9" s="36"/>
      <c r="B9" s="119" t="str">
        <f>'C. Clergy &amp; Religious Salaries'!C28</f>
        <v>Religious Salaries</v>
      </c>
      <c r="D9" s="63"/>
      <c r="E9" s="63"/>
      <c r="F9" s="121">
        <f>'C. Clergy &amp; Religious Salaries'!F28</f>
        <v>0</v>
      </c>
      <c r="G9" s="124"/>
      <c r="H9" s="124"/>
      <c r="I9" s="128">
        <f>SUM(L9:N9)</f>
        <v>0</v>
      </c>
      <c r="J9" s="97">
        <f>SUM(G9:I9)*12*1.085</f>
        <v>0</v>
      </c>
      <c r="K9" s="36"/>
      <c r="L9" s="127"/>
      <c r="M9" s="128">
        <f>'C. Clergy &amp; Religious Salaries'!L28/100*0.25/12</f>
        <v>0</v>
      </c>
      <c r="N9" s="127"/>
      <c r="O9" s="7"/>
      <c r="P9" s="7"/>
      <c r="Q9" s="7"/>
      <c r="R9" s="7"/>
    </row>
    <row r="10" spans="1:18">
      <c r="A10" s="36"/>
      <c r="B10" s="119" t="str">
        <f>'C. Clergy &amp; Religious Salaries'!C29</f>
        <v>Religious Salaries</v>
      </c>
      <c r="D10" s="63"/>
      <c r="E10" s="63"/>
      <c r="F10" s="121">
        <f>'C. Clergy &amp; Religious Salaries'!F29</f>
        <v>0</v>
      </c>
      <c r="G10" s="124"/>
      <c r="H10" s="124"/>
      <c r="I10" s="128">
        <f>SUM(L10:N10)</f>
        <v>0</v>
      </c>
      <c r="J10" s="97">
        <f>SUM(G10:I10)*12*1.085</f>
        <v>0</v>
      </c>
      <c r="K10" s="36"/>
      <c r="L10" s="127"/>
      <c r="M10" s="128">
        <f>'C. Clergy &amp; Religious Salaries'!L29/100*0.25/12</f>
        <v>0</v>
      </c>
      <c r="N10" s="127"/>
      <c r="O10" s="7"/>
      <c r="P10" s="7"/>
      <c r="Q10" s="7"/>
      <c r="R10" s="7"/>
    </row>
    <row r="11" spans="1:18">
      <c r="A11" s="36"/>
      <c r="B11" s="119" t="str">
        <f>'C. Clergy &amp; Religious Salaries'!C30</f>
        <v>Religious Salaries</v>
      </c>
      <c r="D11" s="63"/>
      <c r="E11" s="63"/>
      <c r="F11" s="121">
        <f>'C. Clergy &amp; Religious Salaries'!F30</f>
        <v>0</v>
      </c>
      <c r="G11" s="124"/>
      <c r="H11" s="124"/>
      <c r="I11" s="128">
        <f>SUM(L11:N11)</f>
        <v>0</v>
      </c>
      <c r="J11" s="97">
        <f>SUM(G11:I11)*12*1.085</f>
        <v>0</v>
      </c>
      <c r="K11" s="36"/>
      <c r="L11" s="127"/>
      <c r="M11" s="128">
        <f>'C. Clergy &amp; Religious Salaries'!L30/100*0.25/12</f>
        <v>0</v>
      </c>
      <c r="N11" s="127"/>
      <c r="O11" s="7"/>
      <c r="P11" s="7"/>
      <c r="Q11" s="7"/>
      <c r="R11" s="7"/>
    </row>
    <row r="12" spans="1:18" ht="16.5" customHeight="1">
      <c r="A12" s="36"/>
      <c r="B12" s="277"/>
      <c r="C12" s="278"/>
      <c r="D12" s="63"/>
      <c r="E12" s="63"/>
      <c r="F12" s="275"/>
      <c r="G12" s="276"/>
      <c r="H12" s="276"/>
      <c r="I12" s="276"/>
      <c r="J12" s="97">
        <f t="shared" ref="J12" si="0">SUM(G12:I12)*12*1.085</f>
        <v>0</v>
      </c>
      <c r="K12" s="36"/>
      <c r="L12" s="127"/>
      <c r="M12" s="128">
        <f>'C. Clergy &amp; Religious Salaries'!L31/100*0.25/12</f>
        <v>0</v>
      </c>
      <c r="N12" s="127"/>
      <c r="O12" s="7"/>
      <c r="P12" s="7"/>
      <c r="Q12" s="7"/>
      <c r="R12" s="7"/>
    </row>
    <row r="13" spans="1:18" s="229" customFormat="1" ht="13.8" thickBot="1">
      <c r="A13" s="225"/>
      <c r="B13" s="973" t="s">
        <v>33</v>
      </c>
      <c r="C13" s="911"/>
      <c r="D13" s="911"/>
      <c r="E13" s="911"/>
      <c r="F13" s="974"/>
      <c r="G13" s="280">
        <f>SUM(G8:G12)</f>
        <v>0</v>
      </c>
      <c r="H13" s="281">
        <f>SUM(H8:H12)</f>
        <v>0</v>
      </c>
      <c r="I13" s="281">
        <f>SUM(I8:I12)</f>
        <v>0</v>
      </c>
      <c r="J13" s="580">
        <f>SUM(J8:J12)</f>
        <v>0</v>
      </c>
      <c r="K13" s="282"/>
      <c r="L13" s="581">
        <f>SUM(L8:L12)</f>
        <v>0</v>
      </c>
      <c r="M13" s="582">
        <f>SUM(M8:M12)</f>
        <v>0</v>
      </c>
      <c r="N13" s="582">
        <f>SUM(N8:N12)</f>
        <v>0</v>
      </c>
      <c r="O13" s="224"/>
      <c r="P13" s="224"/>
      <c r="Q13" s="224"/>
      <c r="R13" s="224"/>
    </row>
    <row r="14" spans="1:18">
      <c r="A14" s="7"/>
      <c r="B14" s="7"/>
      <c r="C14" s="7"/>
      <c r="D14" s="7"/>
      <c r="E14" s="7"/>
      <c r="F14" s="7"/>
      <c r="G14" s="7"/>
      <c r="H14" s="7"/>
      <c r="I14" s="7"/>
      <c r="J14" s="7"/>
      <c r="K14" s="7"/>
      <c r="L14" s="7"/>
      <c r="M14" s="7"/>
      <c r="N14" s="7"/>
      <c r="O14" s="7"/>
      <c r="P14" s="7"/>
      <c r="Q14" s="7"/>
      <c r="R14" s="7"/>
    </row>
    <row r="15" spans="1:18">
      <c r="A15" s="7"/>
      <c r="B15" s="7"/>
      <c r="C15" s="7"/>
      <c r="D15" s="7"/>
      <c r="E15" s="7"/>
      <c r="F15" s="7"/>
      <c r="G15" s="7"/>
      <c r="H15" s="7"/>
      <c r="I15" s="7"/>
      <c r="J15" s="7"/>
      <c r="K15" s="7"/>
      <c r="L15" s="7"/>
      <c r="M15" s="7"/>
      <c r="N15" s="7"/>
      <c r="O15" s="7"/>
      <c r="P15" s="7"/>
      <c r="Q15" s="7"/>
      <c r="R15" s="7"/>
    </row>
    <row r="16" spans="1:18">
      <c r="A16" s="7"/>
      <c r="B16" s="7"/>
      <c r="C16" s="7"/>
      <c r="D16" s="7"/>
      <c r="E16" s="7"/>
      <c r="F16" s="7"/>
      <c r="G16" s="7"/>
      <c r="H16" s="7"/>
      <c r="I16" s="7"/>
      <c r="J16" s="7"/>
      <c r="K16" s="7"/>
      <c r="L16" s="7"/>
      <c r="M16" s="7"/>
      <c r="N16" s="7"/>
      <c r="O16" s="7"/>
      <c r="P16" s="7"/>
      <c r="Q16" s="7"/>
      <c r="R16" s="7"/>
    </row>
    <row r="17" spans="1:18">
      <c r="A17" s="36"/>
      <c r="B17" s="40"/>
      <c r="C17" s="60"/>
      <c r="D17" s="60"/>
      <c r="E17" s="60"/>
      <c r="F17" s="61"/>
      <c r="G17" s="977" t="s">
        <v>326</v>
      </c>
      <c r="H17" s="978"/>
      <c r="I17" s="978"/>
      <c r="J17" s="978"/>
      <c r="K17" s="978"/>
      <c r="L17" s="978"/>
      <c r="M17" s="978"/>
      <c r="N17" s="978"/>
      <c r="O17" s="7"/>
      <c r="P17" s="7"/>
      <c r="Q17" s="7"/>
      <c r="R17" s="7"/>
    </row>
    <row r="18" spans="1:18" s="261" customFormat="1" ht="35.25" customHeight="1">
      <c r="A18" s="230"/>
      <c r="B18" s="268"/>
      <c r="C18" s="269"/>
      <c r="D18" s="269"/>
      <c r="E18" s="269"/>
      <c r="F18" s="270"/>
      <c r="G18" s="271" t="s">
        <v>120</v>
      </c>
      <c r="H18" s="272"/>
      <c r="I18" s="979" t="s">
        <v>121</v>
      </c>
      <c r="J18" s="980"/>
      <c r="K18" s="980"/>
      <c r="L18" s="980"/>
      <c r="M18" s="981"/>
      <c r="N18" s="273" t="s">
        <v>122</v>
      </c>
      <c r="O18" s="234"/>
      <c r="P18" s="234"/>
      <c r="Q18" s="234"/>
      <c r="R18" s="234"/>
    </row>
    <row r="19" spans="1:18">
      <c r="A19" s="36"/>
      <c r="B19" s="43" t="s">
        <v>104</v>
      </c>
      <c r="C19" s="60" t="s">
        <v>126</v>
      </c>
      <c r="D19" s="64"/>
      <c r="E19" s="64"/>
      <c r="F19" s="114"/>
      <c r="G19" s="65"/>
      <c r="H19" s="65"/>
      <c r="I19" s="57"/>
      <c r="J19" s="113"/>
      <c r="K19" s="47"/>
      <c r="L19" s="35"/>
      <c r="M19" s="35"/>
      <c r="N19" s="57"/>
      <c r="O19" s="35"/>
      <c r="P19" s="7"/>
      <c r="Q19" s="7"/>
      <c r="R19" s="7"/>
    </row>
    <row r="20" spans="1:18">
      <c r="A20" s="36"/>
      <c r="B20" s="99">
        <f>'B. Trial Balance'!E224</f>
        <v>603.21</v>
      </c>
      <c r="C20" s="100" t="str">
        <f>'B. Trial Balance'!F224</f>
        <v>Worker's Comp Insurance</v>
      </c>
      <c r="D20" s="63"/>
      <c r="E20" s="63"/>
      <c r="F20" s="67"/>
      <c r="G20" s="970">
        <f>'C. Clergy &amp; Religious Salaries'!$L$32</f>
        <v>0</v>
      </c>
      <c r="H20" s="970"/>
      <c r="I20" s="963">
        <v>3.6999999999999998E-2</v>
      </c>
      <c r="J20" s="967"/>
      <c r="K20" s="967"/>
      <c r="L20" s="967"/>
      <c r="M20" s="967"/>
      <c r="N20" s="97">
        <f>G20*I20</f>
        <v>0</v>
      </c>
      <c r="O20" s="7"/>
      <c r="P20" s="7"/>
      <c r="Q20" s="7"/>
      <c r="R20" s="7"/>
    </row>
    <row r="21" spans="1:18">
      <c r="A21" s="36"/>
      <c r="B21" s="99">
        <f>'B. Trial Balance'!E225</f>
        <v>603.22</v>
      </c>
      <c r="C21" s="100" t="str">
        <f>'B. Trial Balance'!F225</f>
        <v>Religious Retirement</v>
      </c>
      <c r="D21" s="63"/>
      <c r="E21" s="63"/>
      <c r="F21" s="67"/>
      <c r="G21" s="970">
        <f>'C. Clergy &amp; Religious Salaries'!$L$32</f>
        <v>0</v>
      </c>
      <c r="H21" s="970"/>
      <c r="I21" s="963">
        <v>8.5000000000000006E-2</v>
      </c>
      <c r="J21" s="967"/>
      <c r="K21" s="967"/>
      <c r="L21" s="967"/>
      <c r="M21" s="967"/>
      <c r="N21" s="97">
        <f>G21*I21</f>
        <v>0</v>
      </c>
      <c r="O21" s="7"/>
      <c r="P21" s="7"/>
      <c r="Q21" s="7"/>
      <c r="R21" s="7"/>
    </row>
    <row r="22" spans="1:18">
      <c r="A22" s="36"/>
      <c r="B22" s="99">
        <f>'B. Trial Balance'!E226</f>
        <v>603.23</v>
      </c>
      <c r="C22" s="100" t="str">
        <f>'B. Trial Balance'!F226</f>
        <v>Religious Employee Insurance</v>
      </c>
      <c r="D22" s="63"/>
      <c r="E22" s="63"/>
      <c r="F22" s="115"/>
      <c r="G22" s="971">
        <f>J13</f>
        <v>0</v>
      </c>
      <c r="H22" s="972"/>
      <c r="I22" s="267"/>
      <c r="K22" s="266"/>
      <c r="L22" s="266"/>
      <c r="M22" s="266"/>
      <c r="N22" s="279">
        <f>+G22</f>
        <v>0</v>
      </c>
      <c r="O22" s="7"/>
      <c r="P22" s="7"/>
      <c r="Q22" s="7"/>
      <c r="R22" s="7"/>
    </row>
    <row r="23" spans="1:18">
      <c r="A23" s="36"/>
      <c r="B23" s="99">
        <f>'B. Trial Balance'!E227</f>
        <v>603.24</v>
      </c>
      <c r="C23" s="100" t="str">
        <f>'B. Trial Balance'!F227</f>
        <v>Religious FICA Reimbursement</v>
      </c>
      <c r="D23" s="63"/>
      <c r="E23" s="63"/>
      <c r="F23" s="72"/>
      <c r="G23" s="970">
        <f>'C. Clergy &amp; Religious Salaries'!$L$32</f>
        <v>0</v>
      </c>
      <c r="H23" s="970"/>
      <c r="I23" s="963">
        <v>7.6499999999999999E-2</v>
      </c>
      <c r="J23" s="964"/>
      <c r="K23" s="964"/>
      <c r="L23" s="964"/>
      <c r="M23" s="964"/>
      <c r="N23" s="97">
        <f>G23*I23</f>
        <v>0</v>
      </c>
      <c r="O23" s="7"/>
      <c r="P23" s="7"/>
      <c r="Q23" s="7"/>
      <c r="R23" s="7"/>
    </row>
    <row r="24" spans="1:18">
      <c r="A24" s="36"/>
      <c r="B24" s="99">
        <f>'B. Trial Balance'!E228</f>
        <v>603.25</v>
      </c>
      <c r="C24" s="78"/>
      <c r="D24" s="63"/>
      <c r="E24" s="63"/>
      <c r="F24" s="67"/>
      <c r="G24" s="968"/>
      <c r="H24" s="969"/>
      <c r="I24" s="965"/>
      <c r="J24" s="966"/>
      <c r="K24" s="966"/>
      <c r="L24" s="966"/>
      <c r="M24" s="966"/>
      <c r="N24" s="236"/>
      <c r="O24" s="7"/>
      <c r="P24" s="7"/>
      <c r="Q24" s="7"/>
      <c r="R24" s="7"/>
    </row>
    <row r="25" spans="1:18">
      <c r="A25" s="36"/>
      <c r="B25" s="99">
        <f>'B. Trial Balance'!E229</f>
        <v>603.29</v>
      </c>
      <c r="C25" s="100" t="str">
        <f>'B. Trial Balance'!F229</f>
        <v>Other</v>
      </c>
      <c r="D25" s="63"/>
      <c r="E25" s="63"/>
      <c r="F25" s="67"/>
      <c r="G25" s="53"/>
      <c r="H25" s="53"/>
      <c r="I25" s="963"/>
      <c r="J25" s="967"/>
      <c r="K25" s="967"/>
      <c r="L25" s="967"/>
      <c r="M25" s="967"/>
      <c r="N25" s="236"/>
      <c r="O25" s="7"/>
      <c r="P25" s="7"/>
      <c r="Q25" s="7"/>
      <c r="R25" s="7"/>
    </row>
    <row r="26" spans="1:18" ht="5.25" customHeight="1" thickBot="1">
      <c r="A26" s="36"/>
      <c r="B26" s="66"/>
      <c r="C26" s="66"/>
      <c r="D26" s="63"/>
      <c r="E26" s="63"/>
      <c r="F26" s="72"/>
      <c r="G26" s="53"/>
      <c r="H26" s="53"/>
      <c r="I26" s="86"/>
      <c r="K26" s="36"/>
      <c r="L26" s="7"/>
      <c r="M26" s="7"/>
      <c r="N26" s="90"/>
      <c r="O26" s="7"/>
      <c r="P26" s="7"/>
      <c r="Q26" s="7"/>
      <c r="R26" s="7"/>
    </row>
    <row r="27" spans="1:18" s="300" customFormat="1" ht="21" customHeight="1" thickBot="1">
      <c r="A27" s="296"/>
      <c r="B27" s="617">
        <v>603.20000000000005</v>
      </c>
      <c r="C27" s="618" t="s">
        <v>32</v>
      </c>
      <c r="D27" s="618"/>
      <c r="E27" s="618"/>
      <c r="F27" s="619"/>
      <c r="G27" s="620"/>
      <c r="H27" s="618"/>
      <c r="I27" s="618"/>
      <c r="J27" s="621"/>
      <c r="K27" s="622"/>
      <c r="L27" s="623"/>
      <c r="M27" s="299"/>
      <c r="N27" s="583">
        <f>SUM(N20:N25)</f>
        <v>0</v>
      </c>
      <c r="O27" s="299"/>
      <c r="P27" s="299"/>
      <c r="Q27" s="299"/>
      <c r="R27" s="299"/>
    </row>
  </sheetData>
  <mergeCells count="16">
    <mergeCell ref="F6:N6"/>
    <mergeCell ref="F5:N5"/>
    <mergeCell ref="I23:M23"/>
    <mergeCell ref="I24:M24"/>
    <mergeCell ref="I25:M25"/>
    <mergeCell ref="G24:H24"/>
    <mergeCell ref="G23:H23"/>
    <mergeCell ref="G22:H22"/>
    <mergeCell ref="B13:F13"/>
    <mergeCell ref="B7:D7"/>
    <mergeCell ref="G20:H20"/>
    <mergeCell ref="G21:H21"/>
    <mergeCell ref="G17:N17"/>
    <mergeCell ref="I18:M18"/>
    <mergeCell ref="I20:M20"/>
    <mergeCell ref="I21:M21"/>
  </mergeCells>
  <phoneticPr fontId="3" type="noConversion"/>
  <pageMargins left="0.2" right="0.2" top="0.5" bottom="0.5" header="0.2" footer="0.2"/>
  <pageSetup scale="89" orientation="landscape" r:id="rId1"/>
  <headerFooter alignWithMargins="0">
    <oddFooter>&amp;L&amp;"Arial,Regular"&amp;F&amp;C&amp;"Arial,Regular"&amp;A, Page &amp;P of &amp;N</oddFoot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24"/>
  <dimension ref="A1:R68"/>
  <sheetViews>
    <sheetView showGridLines="0" zoomScaleNormal="100" workbookViewId="0">
      <pane xSplit="4" ySplit="10" topLeftCell="E11" activePane="bottomRight" state="frozen"/>
      <selection pane="topRight" activeCell="E1" sqref="E1"/>
      <selection pane="bottomLeft" activeCell="A11" sqref="A11"/>
      <selection pane="bottomRight" activeCell="G12" sqref="G12"/>
    </sheetView>
  </sheetViews>
  <sheetFormatPr defaultColWidth="9.6640625" defaultRowHeight="13.2"/>
  <cols>
    <col min="1" max="1" width="1.6640625" customWidth="1"/>
    <col min="2" max="2" width="9.6640625" customWidth="1"/>
    <col min="3" max="3" width="3.6640625" customWidth="1"/>
    <col min="4" max="4" width="21" customWidth="1"/>
    <col min="5" max="5" width="3.109375" customWidth="1"/>
    <col min="6" max="6" width="17.6640625" customWidth="1"/>
    <col min="7" max="7" width="10.6640625" customWidth="1"/>
    <col min="8" max="8" width="9.88671875" customWidth="1"/>
    <col min="9" max="11" width="13.6640625" customWidth="1"/>
    <col min="12" max="12" width="1.6640625" customWidth="1"/>
    <col min="14" max="14" width="16.6640625" customWidth="1"/>
    <col min="15" max="15" width="3.5546875" customWidth="1"/>
  </cols>
  <sheetData>
    <row r="1" spans="1:18" ht="9" customHeight="1">
      <c r="A1" s="36"/>
      <c r="B1" s="37"/>
      <c r="C1" s="36"/>
      <c r="D1" s="36"/>
      <c r="E1" s="36"/>
      <c r="F1" s="38"/>
      <c r="G1" s="38"/>
      <c r="H1" s="38"/>
      <c r="I1" s="38"/>
      <c r="J1" s="38"/>
      <c r="K1" s="38"/>
      <c r="L1" s="36"/>
      <c r="M1" s="7"/>
      <c r="N1" s="7"/>
      <c r="O1" s="7"/>
      <c r="P1" s="7"/>
      <c r="Q1" s="7"/>
      <c r="R1" s="7"/>
    </row>
    <row r="2" spans="1:18" s="507" customFormat="1" ht="18" customHeight="1">
      <c r="A2" s="505"/>
      <c r="B2" s="506" t="str">
        <f>+'A. Instructions'!B6</f>
        <v>Parish Name, City</v>
      </c>
      <c r="C2" s="506"/>
      <c r="D2" s="506"/>
      <c r="F2" s="506"/>
      <c r="G2" s="506"/>
      <c r="I2" s="506"/>
      <c r="K2" s="510"/>
      <c r="L2" s="505"/>
      <c r="M2" s="509"/>
      <c r="N2" s="508" t="str">
        <f>+'C. Clergy &amp; Religious Salaries'!L2</f>
        <v>Operating Expense Budget Worksheet</v>
      </c>
      <c r="O2" s="509"/>
      <c r="P2" s="509"/>
      <c r="Q2" s="509"/>
      <c r="R2" s="509"/>
    </row>
    <row r="3" spans="1:18" s="507" customFormat="1" ht="18" customHeight="1">
      <c r="A3" s="505"/>
      <c r="B3" s="360" t="s">
        <v>384</v>
      </c>
      <c r="C3" s="506"/>
      <c r="D3" s="506"/>
      <c r="E3" s="506"/>
      <c r="F3" s="506"/>
      <c r="G3" s="506"/>
      <c r="H3" s="506"/>
      <c r="I3" s="506"/>
      <c r="K3" s="510"/>
      <c r="L3" s="505"/>
      <c r="M3" s="509"/>
      <c r="N3" s="363" t="str">
        <f>+'B. Trial Balance'!O4</f>
        <v>2022-23</v>
      </c>
      <c r="O3" s="509"/>
      <c r="P3" s="509"/>
      <c r="Q3" s="509"/>
      <c r="R3" s="509"/>
    </row>
    <row r="4" spans="1:18" s="507" customFormat="1" ht="19.8" customHeight="1">
      <c r="A4" s="505"/>
      <c r="B4" s="360"/>
      <c r="C4" s="506"/>
      <c r="D4" s="506"/>
      <c r="E4" s="506"/>
      <c r="F4" s="506"/>
      <c r="G4" s="506"/>
      <c r="H4" s="506"/>
      <c r="I4" s="506"/>
      <c r="K4" s="510"/>
      <c r="L4" s="505"/>
      <c r="M4" s="509"/>
      <c r="N4" s="363"/>
      <c r="O4" s="509"/>
      <c r="P4" s="509"/>
      <c r="Q4" s="509"/>
      <c r="R4" s="509"/>
    </row>
    <row r="5" spans="1:18" s="538" customFormat="1" ht="13.8" thickBot="1">
      <c r="A5" s="534"/>
      <c r="B5" s="535"/>
      <c r="C5" s="535"/>
      <c r="D5" s="535"/>
      <c r="E5" s="536"/>
      <c r="F5" s="537"/>
      <c r="H5" s="982" t="s">
        <v>120</v>
      </c>
      <c r="I5" s="967"/>
      <c r="J5" s="989" t="s">
        <v>121</v>
      </c>
      <c r="K5" s="990"/>
      <c r="L5" s="990"/>
      <c r="M5" s="990"/>
      <c r="N5" s="539" t="s">
        <v>122</v>
      </c>
      <c r="O5" s="535"/>
      <c r="P5" s="535"/>
      <c r="Q5" s="535"/>
      <c r="R5" s="535"/>
    </row>
    <row r="6" spans="1:18" s="300" customFormat="1" ht="22.5" customHeight="1" thickBot="1">
      <c r="A6" s="296"/>
      <c r="B6" s="636" t="s">
        <v>353</v>
      </c>
      <c r="C6" s="637"/>
      <c r="D6" s="637"/>
      <c r="E6" s="638"/>
      <c r="F6" s="639"/>
      <c r="G6" s="640"/>
      <c r="H6" s="983">
        <f>'D. Lay Salaries'!$J$59</f>
        <v>0</v>
      </c>
      <c r="I6" s="984"/>
      <c r="J6" s="991">
        <v>7.6499999999999999E-2</v>
      </c>
      <c r="K6" s="992"/>
      <c r="L6" s="992"/>
      <c r="M6" s="992"/>
      <c r="N6" s="641">
        <f>H6*J6</f>
        <v>0</v>
      </c>
      <c r="O6" s="299"/>
      <c r="P6" s="299"/>
      <c r="Q6" s="299"/>
      <c r="R6" s="299"/>
    </row>
    <row r="7" spans="1:18" ht="6" customHeight="1">
      <c r="A7" s="36"/>
      <c r="B7" s="74"/>
      <c r="C7" s="75"/>
      <c r="D7" s="75"/>
      <c r="E7" s="73"/>
      <c r="F7" s="77"/>
      <c r="G7" s="77"/>
      <c r="H7" s="77"/>
      <c r="I7" s="77"/>
      <c r="K7" s="39"/>
      <c r="L7" s="36"/>
      <c r="M7" s="7"/>
      <c r="N7" s="239"/>
      <c r="O7" s="7"/>
      <c r="P7" s="7"/>
      <c r="Q7" s="7"/>
      <c r="R7" s="7"/>
    </row>
    <row r="8" spans="1:18" ht="17.399999999999999">
      <c r="A8" s="196"/>
      <c r="B8" s="291" t="s">
        <v>352</v>
      </c>
      <c r="C8" s="290"/>
      <c r="D8" s="290"/>
      <c r="E8" s="290"/>
      <c r="F8" s="113"/>
      <c r="G8" s="993" t="s">
        <v>99</v>
      </c>
      <c r="H8" s="913"/>
      <c r="I8" s="913"/>
      <c r="J8" s="913"/>
      <c r="K8" s="913"/>
      <c r="L8" s="913"/>
      <c r="M8" s="913"/>
      <c r="N8" s="913"/>
      <c r="O8" s="7"/>
      <c r="P8" s="7"/>
      <c r="Q8" s="7"/>
      <c r="R8" s="7"/>
    </row>
    <row r="9" spans="1:18" s="229" customFormat="1" ht="60" customHeight="1">
      <c r="A9" s="225"/>
      <c r="B9" s="225"/>
      <c r="C9" s="225"/>
      <c r="D9" s="225"/>
      <c r="E9" s="225"/>
      <c r="F9" s="882"/>
      <c r="G9" s="994" t="s">
        <v>667</v>
      </c>
      <c r="H9" s="995"/>
      <c r="I9" s="995"/>
      <c r="J9" s="995"/>
      <c r="K9" s="995"/>
      <c r="L9" s="995"/>
      <c r="M9" s="995"/>
      <c r="N9" s="996"/>
      <c r="O9" s="883"/>
      <c r="P9" s="224"/>
      <c r="Q9" s="224"/>
      <c r="R9" s="224"/>
    </row>
    <row r="10" spans="1:18" s="235" customFormat="1" ht="34.5" customHeight="1">
      <c r="A10" s="230"/>
      <c r="B10" s="230"/>
      <c r="C10" s="988" t="s">
        <v>330</v>
      </c>
      <c r="D10" s="911"/>
      <c r="E10" s="230"/>
      <c r="F10" s="238" t="s">
        <v>115</v>
      </c>
      <c r="G10" s="228" t="s">
        <v>127</v>
      </c>
      <c r="H10" s="228" t="s">
        <v>128</v>
      </c>
      <c r="I10" s="228" t="s">
        <v>191</v>
      </c>
      <c r="J10" s="228" t="s">
        <v>114</v>
      </c>
      <c r="K10" s="238" t="s">
        <v>130</v>
      </c>
      <c r="L10" s="230"/>
      <c r="M10" s="884" t="s">
        <v>648</v>
      </c>
      <c r="N10" s="238" t="s">
        <v>148</v>
      </c>
      <c r="O10" s="234"/>
      <c r="P10" s="234"/>
      <c r="Q10" s="234"/>
      <c r="R10" s="234"/>
    </row>
    <row r="11" spans="1:18">
      <c r="A11" s="36"/>
      <c r="B11" s="36"/>
      <c r="C11" s="36"/>
      <c r="D11" s="36"/>
      <c r="E11" s="36"/>
      <c r="F11" s="46"/>
      <c r="G11" s="768" t="s">
        <v>331</v>
      </c>
      <c r="H11" s="768" t="s">
        <v>331</v>
      </c>
      <c r="I11" s="768" t="s">
        <v>331</v>
      </c>
      <c r="J11" s="769"/>
      <c r="K11" s="770"/>
      <c r="L11" s="36"/>
      <c r="M11" s="768" t="s">
        <v>331</v>
      </c>
      <c r="N11" s="45"/>
      <c r="O11" s="7"/>
      <c r="P11" s="7"/>
      <c r="Q11" s="7"/>
      <c r="R11" s="7"/>
    </row>
    <row r="12" spans="1:18">
      <c r="A12" s="36"/>
      <c r="B12" s="47"/>
      <c r="C12" s="79" t="str">
        <f>'D. Lay Salaries'!C8</f>
        <v>Administration</v>
      </c>
      <c r="D12" s="70"/>
      <c r="E12" s="47"/>
      <c r="F12" s="642">
        <f>'D. Lay Salaries'!F8</f>
        <v>0</v>
      </c>
      <c r="G12" s="634"/>
      <c r="H12" s="236"/>
      <c r="I12" s="236"/>
      <c r="J12" s="128">
        <f>SUM(M12:N12)</f>
        <v>0</v>
      </c>
      <c r="K12" s="97">
        <f>+SUM(G12:J12)*12*1.085</f>
        <v>0</v>
      </c>
      <c r="L12" s="129"/>
      <c r="M12" s="635">
        <v>0</v>
      </c>
      <c r="N12" s="128">
        <f>'D. Lay Salaries'!J8/100*0.25/12</f>
        <v>0</v>
      </c>
      <c r="O12" s="7"/>
      <c r="P12" s="7"/>
      <c r="Q12" s="7"/>
      <c r="R12" s="7"/>
    </row>
    <row r="13" spans="1:18">
      <c r="A13" s="36"/>
      <c r="B13" s="47"/>
      <c r="C13" s="79"/>
      <c r="D13" s="70"/>
      <c r="E13" s="47"/>
      <c r="F13" s="642">
        <f>'D. Lay Salaries'!F35</f>
        <v>0</v>
      </c>
      <c r="G13" s="634"/>
      <c r="H13" s="236"/>
      <c r="I13" s="236"/>
      <c r="J13" s="128">
        <f t="shared" ref="J13:J55" si="0">SUM(M13:N13)</f>
        <v>0</v>
      </c>
      <c r="K13" s="97">
        <f t="shared" ref="K13:K55" si="1">+SUM(G13:J13)*12*1.085</f>
        <v>0</v>
      </c>
      <c r="L13" s="129"/>
      <c r="M13" s="635">
        <v>0</v>
      </c>
      <c r="N13" s="128">
        <f>'D. Lay Salaries'!J35/100*0.25/12</f>
        <v>0</v>
      </c>
      <c r="O13" s="7"/>
      <c r="P13" s="7"/>
      <c r="Q13" s="7"/>
      <c r="R13" s="7"/>
    </row>
    <row r="14" spans="1:18">
      <c r="A14" s="36"/>
      <c r="B14" s="47"/>
      <c r="C14" s="79" t="str">
        <f>'D. Lay Salaries'!C9</f>
        <v>Bookkeeper</v>
      </c>
      <c r="D14" s="70"/>
      <c r="E14" s="47"/>
      <c r="F14" s="642">
        <f>'D. Lay Salaries'!F9</f>
        <v>0</v>
      </c>
      <c r="G14" s="634"/>
      <c r="H14" s="236"/>
      <c r="I14" s="236"/>
      <c r="J14" s="128">
        <f t="shared" si="0"/>
        <v>0</v>
      </c>
      <c r="K14" s="97">
        <f t="shared" si="1"/>
        <v>0</v>
      </c>
      <c r="L14" s="129"/>
      <c r="M14" s="635">
        <v>0</v>
      </c>
      <c r="N14" s="128">
        <f>'D. Lay Salaries'!J9/100*0.25/12</f>
        <v>0</v>
      </c>
      <c r="O14" s="7"/>
      <c r="P14" s="7"/>
      <c r="Q14" s="7"/>
      <c r="R14" s="7"/>
    </row>
    <row r="15" spans="1:18">
      <c r="A15" s="36"/>
      <c r="B15" s="47"/>
      <c r="C15" s="79"/>
      <c r="D15" s="70"/>
      <c r="E15" s="47"/>
      <c r="F15" s="642">
        <f>'D. Lay Salaries'!F36</f>
        <v>0</v>
      </c>
      <c r="G15" s="634"/>
      <c r="H15" s="236"/>
      <c r="I15" s="236"/>
      <c r="J15" s="128">
        <f t="shared" si="0"/>
        <v>0</v>
      </c>
      <c r="K15" s="97">
        <f t="shared" si="1"/>
        <v>0</v>
      </c>
      <c r="L15" s="129"/>
      <c r="M15" s="635">
        <v>0</v>
      </c>
      <c r="N15" s="128">
        <f>'D. Lay Salaries'!J36/100*0.25/12</f>
        <v>0</v>
      </c>
      <c r="O15" s="7"/>
      <c r="P15" s="7"/>
      <c r="Q15" s="7"/>
      <c r="R15" s="7"/>
    </row>
    <row r="16" spans="1:18">
      <c r="A16" s="36"/>
      <c r="B16" s="47"/>
      <c r="C16" s="79" t="str">
        <f>'D. Lay Salaries'!C10</f>
        <v>Building Maintenance</v>
      </c>
      <c r="D16" s="70"/>
      <c r="E16" s="47"/>
      <c r="F16" s="642">
        <f>'D. Lay Salaries'!F10</f>
        <v>0</v>
      </c>
      <c r="G16" s="634"/>
      <c r="H16" s="236"/>
      <c r="I16" s="236"/>
      <c r="J16" s="128">
        <f t="shared" si="0"/>
        <v>0</v>
      </c>
      <c r="K16" s="97">
        <f t="shared" si="1"/>
        <v>0</v>
      </c>
      <c r="L16" s="129"/>
      <c r="M16" s="635">
        <v>0</v>
      </c>
      <c r="N16" s="128">
        <f>'D. Lay Salaries'!J10/100*0.25/12</f>
        <v>0</v>
      </c>
      <c r="O16" s="7"/>
      <c r="P16" s="7"/>
      <c r="Q16" s="7"/>
      <c r="R16" s="7"/>
    </row>
    <row r="17" spans="1:18">
      <c r="A17" s="36"/>
      <c r="B17" s="47"/>
      <c r="C17" s="79"/>
      <c r="D17" s="70"/>
      <c r="E17" s="47"/>
      <c r="F17" s="642">
        <f>'D. Lay Salaries'!F37</f>
        <v>0</v>
      </c>
      <c r="G17" s="634"/>
      <c r="H17" s="236"/>
      <c r="I17" s="236"/>
      <c r="J17" s="128">
        <f t="shared" si="0"/>
        <v>0</v>
      </c>
      <c r="K17" s="97">
        <f t="shared" si="1"/>
        <v>0</v>
      </c>
      <c r="L17" s="129"/>
      <c r="M17" s="635">
        <v>0</v>
      </c>
      <c r="N17" s="128">
        <f>'D. Lay Salaries'!J37/100*0.25/12</f>
        <v>0</v>
      </c>
      <c r="O17" s="7"/>
      <c r="P17" s="7"/>
      <c r="Q17" s="7"/>
      <c r="R17" s="7"/>
    </row>
    <row r="18" spans="1:18">
      <c r="A18" s="36"/>
      <c r="B18" s="47"/>
      <c r="C18" s="79" t="str">
        <f>'D. Lay Salaries'!C11</f>
        <v>Business Manager</v>
      </c>
      <c r="D18" s="70"/>
      <c r="E18" s="47"/>
      <c r="F18" s="642">
        <f>'D. Lay Salaries'!F11</f>
        <v>0</v>
      </c>
      <c r="G18" s="634"/>
      <c r="H18" s="236"/>
      <c r="I18" s="236"/>
      <c r="J18" s="128">
        <f t="shared" si="0"/>
        <v>0</v>
      </c>
      <c r="K18" s="97">
        <f t="shared" si="1"/>
        <v>0</v>
      </c>
      <c r="L18" s="129"/>
      <c r="M18" s="635">
        <v>0</v>
      </c>
      <c r="N18" s="128">
        <f>'D. Lay Salaries'!J11/100*0.25/12</f>
        <v>0</v>
      </c>
      <c r="O18" s="7"/>
      <c r="P18" s="7"/>
      <c r="Q18" s="7"/>
      <c r="R18" s="7"/>
    </row>
    <row r="19" spans="1:18">
      <c r="A19" s="36"/>
      <c r="B19" s="47"/>
      <c r="C19" s="79"/>
      <c r="D19" s="70"/>
      <c r="E19" s="47"/>
      <c r="F19" s="642">
        <f>'D. Lay Salaries'!F38</f>
        <v>0</v>
      </c>
      <c r="G19" s="634"/>
      <c r="H19" s="236"/>
      <c r="I19" s="236"/>
      <c r="J19" s="128">
        <f t="shared" si="0"/>
        <v>0</v>
      </c>
      <c r="K19" s="97">
        <f t="shared" si="1"/>
        <v>0</v>
      </c>
      <c r="L19" s="129"/>
      <c r="M19" s="635">
        <v>0</v>
      </c>
      <c r="N19" s="128">
        <f>'D. Lay Salaries'!J38/100*0.25/12</f>
        <v>0</v>
      </c>
      <c r="O19" s="7"/>
      <c r="P19" s="7"/>
      <c r="Q19" s="7"/>
      <c r="R19" s="7"/>
    </row>
    <row r="20" spans="1:18">
      <c r="A20" s="36"/>
      <c r="B20" s="47"/>
      <c r="C20" s="79" t="str">
        <f>'D. Lay Salaries'!C12</f>
        <v>Grounds Maintenance</v>
      </c>
      <c r="D20" s="70"/>
      <c r="E20" s="47"/>
      <c r="F20" s="642">
        <f>'D. Lay Salaries'!F12</f>
        <v>0</v>
      </c>
      <c r="G20" s="634"/>
      <c r="H20" s="236"/>
      <c r="I20" s="236"/>
      <c r="J20" s="128">
        <f t="shared" si="0"/>
        <v>0</v>
      </c>
      <c r="K20" s="97">
        <f t="shared" si="1"/>
        <v>0</v>
      </c>
      <c r="L20" s="129"/>
      <c r="M20" s="635">
        <v>0</v>
      </c>
      <c r="N20" s="128">
        <f>'D. Lay Salaries'!J12/100*0.25/12</f>
        <v>0</v>
      </c>
      <c r="O20" s="7"/>
      <c r="P20" s="7"/>
      <c r="Q20" s="7"/>
      <c r="R20" s="7"/>
    </row>
    <row r="21" spans="1:18">
      <c r="A21" s="36"/>
      <c r="B21" s="47"/>
      <c r="C21" s="79"/>
      <c r="D21" s="70"/>
      <c r="E21" s="47"/>
      <c r="F21" s="642">
        <f>'D. Lay Salaries'!F39</f>
        <v>0</v>
      </c>
      <c r="G21" s="634"/>
      <c r="H21" s="236"/>
      <c r="I21" s="236"/>
      <c r="J21" s="128">
        <f t="shared" si="0"/>
        <v>0</v>
      </c>
      <c r="K21" s="97">
        <f t="shared" si="1"/>
        <v>0</v>
      </c>
      <c r="L21" s="129"/>
      <c r="M21" s="635">
        <v>0</v>
      </c>
      <c r="N21" s="128">
        <f>'D. Lay Salaries'!J39/100*0.25/12</f>
        <v>0</v>
      </c>
      <c r="O21" s="7"/>
      <c r="P21" s="7"/>
      <c r="Q21" s="7"/>
      <c r="R21" s="7"/>
    </row>
    <row r="22" spans="1:18">
      <c r="A22" s="36"/>
      <c r="B22" s="47"/>
      <c r="C22" s="79" t="str">
        <f>'D. Lay Salaries'!C13</f>
        <v>Housekeeper / Cook</v>
      </c>
      <c r="D22" s="70"/>
      <c r="E22" s="47"/>
      <c r="F22" s="642">
        <f>'D. Lay Salaries'!F13</f>
        <v>0</v>
      </c>
      <c r="G22" s="634"/>
      <c r="H22" s="236"/>
      <c r="I22" s="236"/>
      <c r="J22" s="128">
        <f t="shared" si="0"/>
        <v>0</v>
      </c>
      <c r="K22" s="97">
        <f t="shared" si="1"/>
        <v>0</v>
      </c>
      <c r="L22" s="129"/>
      <c r="M22" s="635">
        <v>0</v>
      </c>
      <c r="N22" s="128">
        <f>'D. Lay Salaries'!J13/100*0.25/12</f>
        <v>0</v>
      </c>
      <c r="O22" s="7"/>
      <c r="P22" s="7"/>
      <c r="Q22" s="7"/>
      <c r="R22" s="7"/>
    </row>
    <row r="23" spans="1:18">
      <c r="A23" s="36"/>
      <c r="B23" s="47"/>
      <c r="C23" s="79"/>
      <c r="D23" s="70"/>
      <c r="E23" s="47"/>
      <c r="F23" s="642">
        <f>'D. Lay Salaries'!F40</f>
        <v>0</v>
      </c>
      <c r="G23" s="634"/>
      <c r="H23" s="236"/>
      <c r="I23" s="236"/>
      <c r="J23" s="128">
        <f t="shared" si="0"/>
        <v>0</v>
      </c>
      <c r="K23" s="97">
        <f t="shared" si="1"/>
        <v>0</v>
      </c>
      <c r="L23" s="129"/>
      <c r="M23" s="635">
        <v>0</v>
      </c>
      <c r="N23" s="128">
        <f>'D. Lay Salaries'!J40/100*0.25/12</f>
        <v>0</v>
      </c>
      <c r="O23" s="7"/>
      <c r="P23" s="7"/>
      <c r="Q23" s="7"/>
      <c r="R23" s="7"/>
    </row>
    <row r="24" spans="1:18">
      <c r="A24" s="36"/>
      <c r="B24" s="47"/>
      <c r="C24" s="79" t="str">
        <f>'D. Lay Salaries'!C14</f>
        <v>Liturgical Services</v>
      </c>
      <c r="D24" s="70"/>
      <c r="E24" s="47"/>
      <c r="F24" s="642">
        <f>'D. Lay Salaries'!F14</f>
        <v>0</v>
      </c>
      <c r="G24" s="634"/>
      <c r="H24" s="236"/>
      <c r="I24" s="236"/>
      <c r="J24" s="128">
        <f t="shared" si="0"/>
        <v>0</v>
      </c>
      <c r="K24" s="97">
        <f t="shared" si="1"/>
        <v>0</v>
      </c>
      <c r="L24" s="129"/>
      <c r="M24" s="635">
        <v>0</v>
      </c>
      <c r="N24" s="128">
        <f>'D. Lay Salaries'!J14/100*0.25/12</f>
        <v>0</v>
      </c>
      <c r="O24" s="7"/>
      <c r="P24" s="7"/>
      <c r="Q24" s="7"/>
      <c r="R24" s="7"/>
    </row>
    <row r="25" spans="1:18">
      <c r="A25" s="36"/>
      <c r="B25" s="47"/>
      <c r="C25" s="79"/>
      <c r="D25" s="70"/>
      <c r="E25" s="47"/>
      <c r="F25" s="642">
        <f>'D. Lay Salaries'!F41</f>
        <v>0</v>
      </c>
      <c r="G25" s="634"/>
      <c r="H25" s="236"/>
      <c r="I25" s="236"/>
      <c r="J25" s="128">
        <f t="shared" si="0"/>
        <v>0</v>
      </c>
      <c r="K25" s="97">
        <f t="shared" si="1"/>
        <v>0</v>
      </c>
      <c r="L25" s="129"/>
      <c r="M25" s="635">
        <v>0</v>
      </c>
      <c r="N25" s="128">
        <f>'D. Lay Salaries'!J41/100*0.25/12</f>
        <v>0</v>
      </c>
      <c r="O25" s="7"/>
      <c r="P25" s="7"/>
      <c r="Q25" s="7"/>
      <c r="R25" s="7"/>
    </row>
    <row r="26" spans="1:18">
      <c r="A26" s="36"/>
      <c r="B26" s="47"/>
      <c r="C26" s="79" t="str">
        <f>'D. Lay Salaries'!C15</f>
        <v>Music Director / Musicians</v>
      </c>
      <c r="D26" s="70"/>
      <c r="E26" s="47"/>
      <c r="F26" s="642">
        <f>'D. Lay Salaries'!F15</f>
        <v>0</v>
      </c>
      <c r="G26" s="634"/>
      <c r="H26" s="236"/>
      <c r="I26" s="236"/>
      <c r="J26" s="128">
        <f t="shared" si="0"/>
        <v>0</v>
      </c>
      <c r="K26" s="97">
        <f t="shared" si="1"/>
        <v>0</v>
      </c>
      <c r="L26" s="129"/>
      <c r="M26" s="635">
        <v>0</v>
      </c>
      <c r="N26" s="128">
        <f>'D. Lay Salaries'!J15/100*0.25/12</f>
        <v>0</v>
      </c>
      <c r="O26" s="7"/>
      <c r="P26" s="7"/>
      <c r="Q26" s="7"/>
      <c r="R26" s="7"/>
    </row>
    <row r="27" spans="1:18">
      <c r="A27" s="36"/>
      <c r="B27" s="47"/>
      <c r="C27" s="79"/>
      <c r="D27" s="70"/>
      <c r="E27" s="47"/>
      <c r="F27" s="642">
        <f>'D. Lay Salaries'!F42</f>
        <v>0</v>
      </c>
      <c r="G27" s="634"/>
      <c r="H27" s="236"/>
      <c r="I27" s="236"/>
      <c r="J27" s="128">
        <f t="shared" si="0"/>
        <v>0</v>
      </c>
      <c r="K27" s="97">
        <f t="shared" si="1"/>
        <v>0</v>
      </c>
      <c r="L27" s="129"/>
      <c r="M27" s="635">
        <v>0</v>
      </c>
      <c r="N27" s="128">
        <f>'D. Lay Salaries'!J42/100*0.25/12</f>
        <v>0</v>
      </c>
      <c r="O27" s="7"/>
      <c r="P27" s="7"/>
      <c r="Q27" s="7"/>
      <c r="R27" s="7"/>
    </row>
    <row r="28" spans="1:18">
      <c r="A28" s="36"/>
      <c r="B28" s="47"/>
      <c r="C28" s="79" t="str">
        <f>'D. Lay Salaries'!C16</f>
        <v>Nursery Services</v>
      </c>
      <c r="D28" s="70"/>
      <c r="E28" s="47"/>
      <c r="F28" s="642">
        <f>'D. Lay Salaries'!F16</f>
        <v>0</v>
      </c>
      <c r="G28" s="634"/>
      <c r="H28" s="236"/>
      <c r="I28" s="236"/>
      <c r="J28" s="128">
        <f t="shared" si="0"/>
        <v>0</v>
      </c>
      <c r="K28" s="97">
        <f t="shared" si="1"/>
        <v>0</v>
      </c>
      <c r="L28" s="129"/>
      <c r="M28" s="635">
        <v>0</v>
      </c>
      <c r="N28" s="128">
        <f>'D. Lay Salaries'!J16/100*0.25/12</f>
        <v>0</v>
      </c>
      <c r="O28" s="7"/>
      <c r="P28" s="7"/>
      <c r="Q28" s="7"/>
      <c r="R28" s="7"/>
    </row>
    <row r="29" spans="1:18">
      <c r="A29" s="36"/>
      <c r="B29" s="47"/>
      <c r="C29" s="79"/>
      <c r="D29" s="70"/>
      <c r="E29" s="47"/>
      <c r="F29" s="642">
        <f>'D. Lay Salaries'!F43</f>
        <v>0</v>
      </c>
      <c r="G29" s="634"/>
      <c r="H29" s="236"/>
      <c r="I29" s="236"/>
      <c r="J29" s="128">
        <f t="shared" si="0"/>
        <v>0</v>
      </c>
      <c r="K29" s="97">
        <f t="shared" si="1"/>
        <v>0</v>
      </c>
      <c r="L29" s="129"/>
      <c r="M29" s="635">
        <v>0</v>
      </c>
      <c r="N29" s="128">
        <f>'D. Lay Salaries'!J43/100*0.25/12</f>
        <v>0</v>
      </c>
      <c r="O29" s="7"/>
      <c r="P29" s="7"/>
      <c r="Q29" s="7"/>
      <c r="R29" s="7"/>
    </row>
    <row r="30" spans="1:18">
      <c r="A30" s="36"/>
      <c r="B30" s="47"/>
      <c r="C30" s="79" t="str">
        <f>'D. Lay Salaries'!C17</f>
        <v>Receptionist</v>
      </c>
      <c r="D30" s="70"/>
      <c r="E30" s="47"/>
      <c r="F30" s="642">
        <f>'D. Lay Salaries'!F17</f>
        <v>0</v>
      </c>
      <c r="G30" s="634"/>
      <c r="H30" s="236"/>
      <c r="I30" s="236"/>
      <c r="J30" s="128">
        <f t="shared" si="0"/>
        <v>0</v>
      </c>
      <c r="K30" s="97">
        <f t="shared" si="1"/>
        <v>0</v>
      </c>
      <c r="L30" s="129"/>
      <c r="M30" s="635">
        <v>0</v>
      </c>
      <c r="N30" s="128">
        <f>'D. Lay Salaries'!J17/100*0.25/12</f>
        <v>0</v>
      </c>
      <c r="O30" s="7"/>
      <c r="P30" s="7"/>
      <c r="Q30" s="7"/>
      <c r="R30" s="7"/>
    </row>
    <row r="31" spans="1:18">
      <c r="A31" s="36"/>
      <c r="B31" s="47"/>
      <c r="C31" s="79"/>
      <c r="D31" s="70"/>
      <c r="E31" s="47"/>
      <c r="F31" s="642">
        <f>'D. Lay Salaries'!F44</f>
        <v>0</v>
      </c>
      <c r="G31" s="634"/>
      <c r="H31" s="236"/>
      <c r="I31" s="236"/>
      <c r="J31" s="128">
        <f t="shared" si="0"/>
        <v>0</v>
      </c>
      <c r="K31" s="97">
        <f t="shared" si="1"/>
        <v>0</v>
      </c>
      <c r="L31" s="129"/>
      <c r="M31" s="635">
        <v>0</v>
      </c>
      <c r="N31" s="128">
        <f>'D. Lay Salaries'!J44/100*0.25/12</f>
        <v>0</v>
      </c>
      <c r="O31" s="7"/>
      <c r="P31" s="7"/>
      <c r="Q31" s="7"/>
      <c r="R31" s="7"/>
    </row>
    <row r="32" spans="1:18">
      <c r="A32" s="36"/>
      <c r="B32" s="47"/>
      <c r="C32" s="79" t="str">
        <f>'D. Lay Salaries'!C18</f>
        <v>Religious Education</v>
      </c>
      <c r="D32" s="70"/>
      <c r="E32" s="47"/>
      <c r="F32" s="642">
        <f>'D. Lay Salaries'!F18</f>
        <v>0</v>
      </c>
      <c r="G32" s="634"/>
      <c r="H32" s="236"/>
      <c r="I32" s="236"/>
      <c r="J32" s="128">
        <f t="shared" si="0"/>
        <v>0</v>
      </c>
      <c r="K32" s="97">
        <f t="shared" si="1"/>
        <v>0</v>
      </c>
      <c r="L32" s="129"/>
      <c r="M32" s="635">
        <v>0</v>
      </c>
      <c r="N32" s="128">
        <f>'D. Lay Salaries'!J18/100*0.25/12</f>
        <v>0</v>
      </c>
      <c r="O32" s="7"/>
      <c r="P32" s="7"/>
      <c r="Q32" s="7"/>
      <c r="R32" s="7"/>
    </row>
    <row r="33" spans="1:18">
      <c r="A33" s="36"/>
      <c r="B33" s="47"/>
      <c r="C33" s="79"/>
      <c r="D33" s="70"/>
      <c r="E33" s="47"/>
      <c r="F33" s="642">
        <f>'D. Lay Salaries'!F45</f>
        <v>0</v>
      </c>
      <c r="G33" s="634"/>
      <c r="H33" s="236"/>
      <c r="I33" s="236"/>
      <c r="J33" s="128">
        <f t="shared" si="0"/>
        <v>0</v>
      </c>
      <c r="K33" s="97">
        <f t="shared" si="1"/>
        <v>0</v>
      </c>
      <c r="L33" s="129"/>
      <c r="M33" s="635">
        <v>0</v>
      </c>
      <c r="N33" s="128">
        <f>'D. Lay Salaries'!J45/100*0.25/12</f>
        <v>0</v>
      </c>
      <c r="O33" s="7"/>
      <c r="P33" s="7"/>
      <c r="Q33" s="7"/>
      <c r="R33" s="7"/>
    </row>
    <row r="34" spans="1:18">
      <c r="A34" s="36"/>
      <c r="B34" s="47"/>
      <c r="C34" s="79" t="str">
        <f>'D. Lay Salaries'!C19</f>
        <v>Secretary</v>
      </c>
      <c r="D34" s="70"/>
      <c r="E34" s="47"/>
      <c r="F34" s="642">
        <f>'D. Lay Salaries'!F19</f>
        <v>0</v>
      </c>
      <c r="G34" s="634"/>
      <c r="H34" s="236"/>
      <c r="I34" s="236"/>
      <c r="J34" s="128">
        <f t="shared" si="0"/>
        <v>0</v>
      </c>
      <c r="K34" s="97">
        <f t="shared" si="1"/>
        <v>0</v>
      </c>
      <c r="L34" s="129"/>
      <c r="M34" s="635">
        <v>0</v>
      </c>
      <c r="N34" s="128">
        <f>'D. Lay Salaries'!J19/100*0.25/12</f>
        <v>0</v>
      </c>
      <c r="O34" s="7"/>
      <c r="P34" s="7"/>
      <c r="Q34" s="7"/>
      <c r="R34" s="7"/>
    </row>
    <row r="35" spans="1:18">
      <c r="A35" s="36"/>
      <c r="B35" s="47"/>
      <c r="C35" s="79"/>
      <c r="D35" s="70"/>
      <c r="E35" s="47"/>
      <c r="F35" s="642">
        <f>'D. Lay Salaries'!F46</f>
        <v>0</v>
      </c>
      <c r="G35" s="634"/>
      <c r="H35" s="236"/>
      <c r="I35" s="236"/>
      <c r="J35" s="128">
        <f t="shared" si="0"/>
        <v>0</v>
      </c>
      <c r="K35" s="97">
        <f t="shared" si="1"/>
        <v>0</v>
      </c>
      <c r="L35" s="129"/>
      <c r="M35" s="635">
        <v>0</v>
      </c>
      <c r="N35" s="128">
        <f>'D. Lay Salaries'!J46/100*0.25/12</f>
        <v>0</v>
      </c>
      <c r="O35" s="7"/>
      <c r="P35" s="7"/>
      <c r="Q35" s="7"/>
      <c r="R35" s="7"/>
    </row>
    <row r="36" spans="1:18">
      <c r="A36" s="36"/>
      <c r="B36" s="47"/>
      <c r="C36" s="79" t="str">
        <f>'D. Lay Salaries'!C20</f>
        <v>Security</v>
      </c>
      <c r="D36" s="70"/>
      <c r="E36" s="47"/>
      <c r="F36" s="642">
        <f>'D. Lay Salaries'!F20</f>
        <v>0</v>
      </c>
      <c r="G36" s="634"/>
      <c r="H36" s="236"/>
      <c r="I36" s="236"/>
      <c r="J36" s="128">
        <f t="shared" si="0"/>
        <v>0</v>
      </c>
      <c r="K36" s="97">
        <f t="shared" si="1"/>
        <v>0</v>
      </c>
      <c r="L36" s="129"/>
      <c r="M36" s="635">
        <v>0</v>
      </c>
      <c r="N36" s="128">
        <f>'D. Lay Salaries'!J20/100*0.25/12</f>
        <v>0</v>
      </c>
      <c r="O36" s="7"/>
      <c r="P36" s="7"/>
      <c r="Q36" s="7"/>
      <c r="R36" s="7"/>
    </row>
    <row r="37" spans="1:18">
      <c r="A37" s="36"/>
      <c r="B37" s="47"/>
      <c r="C37" s="79"/>
      <c r="D37" s="70"/>
      <c r="E37" s="47"/>
      <c r="F37" s="642">
        <f>'D. Lay Salaries'!F47</f>
        <v>0</v>
      </c>
      <c r="G37" s="634"/>
      <c r="H37" s="236"/>
      <c r="I37" s="236"/>
      <c r="J37" s="128">
        <f t="shared" si="0"/>
        <v>0</v>
      </c>
      <c r="K37" s="97">
        <f t="shared" si="1"/>
        <v>0</v>
      </c>
      <c r="L37" s="129"/>
      <c r="M37" s="635">
        <v>0</v>
      </c>
      <c r="N37" s="128">
        <f>'D. Lay Salaries'!J47/100*0.25/12</f>
        <v>0</v>
      </c>
      <c r="O37" s="7"/>
      <c r="P37" s="7"/>
      <c r="Q37" s="7"/>
      <c r="R37" s="7"/>
    </row>
    <row r="38" spans="1:18">
      <c r="A38" s="36"/>
      <c r="B38" s="47"/>
      <c r="C38" s="79" t="str">
        <f>'D. Lay Salaries'!C21</f>
        <v>Wedding Coordinator</v>
      </c>
      <c r="D38" s="70"/>
      <c r="E38" s="130"/>
      <c r="F38" s="642">
        <f>'D. Lay Salaries'!F21</f>
        <v>0</v>
      </c>
      <c r="G38" s="634"/>
      <c r="H38" s="236"/>
      <c r="I38" s="236"/>
      <c r="J38" s="128">
        <f t="shared" si="0"/>
        <v>0</v>
      </c>
      <c r="K38" s="97">
        <f t="shared" si="1"/>
        <v>0</v>
      </c>
      <c r="L38" s="129"/>
      <c r="M38" s="635">
        <v>0</v>
      </c>
      <c r="N38" s="128">
        <f>'D. Lay Salaries'!J21/100*0.25/12</f>
        <v>0</v>
      </c>
      <c r="O38" s="7"/>
      <c r="P38" s="7"/>
      <c r="Q38" s="7"/>
      <c r="R38" s="7"/>
    </row>
    <row r="39" spans="1:18">
      <c r="A39" s="36"/>
      <c r="B39" s="47"/>
      <c r="C39" s="79"/>
      <c r="D39" s="70"/>
      <c r="E39" s="130"/>
      <c r="F39" s="642">
        <f>'D. Lay Salaries'!F48</f>
        <v>0</v>
      </c>
      <c r="G39" s="634"/>
      <c r="H39" s="236"/>
      <c r="I39" s="236"/>
      <c r="J39" s="128">
        <f t="shared" si="0"/>
        <v>0</v>
      </c>
      <c r="K39" s="97">
        <f t="shared" si="1"/>
        <v>0</v>
      </c>
      <c r="L39" s="129"/>
      <c r="M39" s="635">
        <v>0</v>
      </c>
      <c r="N39" s="128">
        <f>'D. Lay Salaries'!J48/100*0.25/12</f>
        <v>0</v>
      </c>
      <c r="O39" s="7"/>
      <c r="P39" s="7"/>
      <c r="Q39" s="7"/>
      <c r="R39" s="7"/>
    </row>
    <row r="40" spans="1:18">
      <c r="A40" s="36"/>
      <c r="B40" s="47"/>
      <c r="C40" s="79" t="str">
        <f>'D. Lay Salaries'!C22</f>
        <v>Youth Minister</v>
      </c>
      <c r="D40" s="70"/>
      <c r="E40" s="47"/>
      <c r="F40" s="642">
        <f>'D. Lay Salaries'!F22</f>
        <v>0</v>
      </c>
      <c r="G40" s="634"/>
      <c r="H40" s="236"/>
      <c r="I40" s="236"/>
      <c r="J40" s="128">
        <f t="shared" si="0"/>
        <v>0</v>
      </c>
      <c r="K40" s="97">
        <f t="shared" si="1"/>
        <v>0</v>
      </c>
      <c r="L40" s="129"/>
      <c r="M40" s="635">
        <v>0</v>
      </c>
      <c r="N40" s="128">
        <f>'D. Lay Salaries'!J22/100*0.25/12</f>
        <v>0</v>
      </c>
      <c r="O40" s="7"/>
      <c r="P40" s="7"/>
      <c r="Q40" s="7"/>
      <c r="R40" s="7"/>
    </row>
    <row r="41" spans="1:18">
      <c r="A41" s="36"/>
      <c r="B41" s="47"/>
      <c r="C41" s="79"/>
      <c r="D41" s="70"/>
      <c r="E41" s="47"/>
      <c r="F41" s="642">
        <f>'D. Lay Salaries'!F49</f>
        <v>0</v>
      </c>
      <c r="G41" s="634"/>
      <c r="H41" s="236"/>
      <c r="I41" s="236"/>
      <c r="J41" s="128">
        <f t="shared" si="0"/>
        <v>0</v>
      </c>
      <c r="K41" s="97">
        <f t="shared" si="1"/>
        <v>0</v>
      </c>
      <c r="L41" s="129"/>
      <c r="M41" s="635">
        <v>0</v>
      </c>
      <c r="N41" s="128">
        <f>'D. Lay Salaries'!J49/100*0.25/12</f>
        <v>0</v>
      </c>
      <c r="O41" s="7"/>
      <c r="P41" s="7"/>
      <c r="Q41" s="7"/>
      <c r="R41" s="7"/>
    </row>
    <row r="42" spans="1:18">
      <c r="A42" s="36"/>
      <c r="B42" s="47"/>
      <c r="C42" s="79" t="str">
        <f>'D. Lay Salaries'!C23</f>
        <v>Other</v>
      </c>
      <c r="D42" s="70"/>
      <c r="E42" s="47"/>
      <c r="F42" s="642">
        <f>'D. Lay Salaries'!F23</f>
        <v>0</v>
      </c>
      <c r="G42" s="634"/>
      <c r="H42" s="236"/>
      <c r="I42" s="236"/>
      <c r="J42" s="128">
        <f t="shared" si="0"/>
        <v>0</v>
      </c>
      <c r="K42" s="97">
        <f t="shared" si="1"/>
        <v>0</v>
      </c>
      <c r="L42" s="129"/>
      <c r="M42" s="635">
        <v>0</v>
      </c>
      <c r="N42" s="128">
        <f>'D. Lay Salaries'!J23/100*0.25/12</f>
        <v>0</v>
      </c>
      <c r="O42" s="7"/>
      <c r="P42" s="7"/>
      <c r="Q42" s="7"/>
      <c r="R42" s="7"/>
    </row>
    <row r="43" spans="1:18">
      <c r="A43" s="36"/>
      <c r="B43" s="47"/>
      <c r="C43" s="79"/>
      <c r="D43" s="70"/>
      <c r="E43" s="47"/>
      <c r="F43" s="642">
        <f>'D. Lay Salaries'!F50</f>
        <v>0</v>
      </c>
      <c r="G43" s="634"/>
      <c r="H43" s="236"/>
      <c r="I43" s="236"/>
      <c r="J43" s="128">
        <f t="shared" si="0"/>
        <v>0</v>
      </c>
      <c r="K43" s="97">
        <f t="shared" si="1"/>
        <v>0</v>
      </c>
      <c r="L43" s="129"/>
      <c r="M43" s="635">
        <v>0</v>
      </c>
      <c r="N43" s="128">
        <f>'D. Lay Salaries'!J50/100*0.25/12</f>
        <v>0</v>
      </c>
      <c r="O43" s="7"/>
      <c r="P43" s="7"/>
      <c r="Q43" s="7"/>
      <c r="R43" s="7"/>
    </row>
    <row r="44" spans="1:18">
      <c r="A44" s="36"/>
      <c r="B44" s="47"/>
      <c r="C44" s="79">
        <f>'D. Lay Salaries'!C24</f>
        <v>0</v>
      </c>
      <c r="D44" s="70"/>
      <c r="E44" s="47"/>
      <c r="F44" s="642">
        <f>'D. Lay Salaries'!F24</f>
        <v>0</v>
      </c>
      <c r="G44" s="634"/>
      <c r="H44" s="236"/>
      <c r="I44" s="236"/>
      <c r="J44" s="128">
        <f t="shared" si="0"/>
        <v>0</v>
      </c>
      <c r="K44" s="97">
        <f t="shared" si="1"/>
        <v>0</v>
      </c>
      <c r="L44" s="129"/>
      <c r="M44" s="635">
        <v>0</v>
      </c>
      <c r="N44" s="128">
        <f>'D. Lay Salaries'!J25/100*0.25/12</f>
        <v>0</v>
      </c>
      <c r="O44" s="7"/>
      <c r="P44" s="7"/>
      <c r="Q44" s="7"/>
      <c r="R44" s="7"/>
    </row>
    <row r="45" spans="1:18">
      <c r="A45" s="36"/>
      <c r="B45" s="47"/>
      <c r="C45" s="79"/>
      <c r="D45" s="70"/>
      <c r="E45" s="47"/>
      <c r="F45" s="642">
        <f>'D. Lay Salaries'!F51</f>
        <v>0</v>
      </c>
      <c r="G45" s="634"/>
      <c r="H45" s="236"/>
      <c r="I45" s="236"/>
      <c r="J45" s="128">
        <f t="shared" si="0"/>
        <v>0</v>
      </c>
      <c r="K45" s="97">
        <f t="shared" si="1"/>
        <v>0</v>
      </c>
      <c r="L45" s="129"/>
      <c r="M45" s="635">
        <v>0</v>
      </c>
      <c r="N45" s="128">
        <f>'D. Lay Salaries'!J51/100*0.25/12</f>
        <v>0</v>
      </c>
      <c r="O45" s="7"/>
      <c r="P45" s="7"/>
      <c r="Q45" s="7"/>
      <c r="R45" s="7"/>
    </row>
    <row r="46" spans="1:18">
      <c r="A46" s="36"/>
      <c r="B46" s="47"/>
      <c r="C46" s="79">
        <f>'D. Lay Salaries'!C25</f>
        <v>0</v>
      </c>
      <c r="D46" s="70"/>
      <c r="E46" s="47"/>
      <c r="F46" s="642">
        <f>'D. Lay Salaries'!F25</f>
        <v>0</v>
      </c>
      <c r="G46" s="634"/>
      <c r="H46" s="236"/>
      <c r="I46" s="236"/>
      <c r="J46" s="128">
        <f t="shared" si="0"/>
        <v>0</v>
      </c>
      <c r="K46" s="97">
        <f t="shared" si="1"/>
        <v>0</v>
      </c>
      <c r="L46" s="129"/>
      <c r="M46" s="635">
        <v>0</v>
      </c>
      <c r="N46" s="128">
        <f>'D. Lay Salaries'!J27/100*0.25/12</f>
        <v>0</v>
      </c>
      <c r="O46" s="7"/>
      <c r="P46" s="7"/>
      <c r="Q46" s="7"/>
      <c r="R46" s="7"/>
    </row>
    <row r="47" spans="1:18">
      <c r="A47" s="36"/>
      <c r="B47" s="47"/>
      <c r="C47" s="79"/>
      <c r="D47" s="70"/>
      <c r="E47" s="47"/>
      <c r="F47" s="642">
        <f>'D. Lay Salaries'!F52</f>
        <v>0</v>
      </c>
      <c r="G47" s="634"/>
      <c r="H47" s="236"/>
      <c r="I47" s="236"/>
      <c r="J47" s="128">
        <f t="shared" si="0"/>
        <v>0</v>
      </c>
      <c r="K47" s="97">
        <f t="shared" si="1"/>
        <v>0</v>
      </c>
      <c r="L47" s="129"/>
      <c r="M47" s="635">
        <v>0</v>
      </c>
      <c r="N47" s="128">
        <f>'D. Lay Salaries'!J52/100*0.25/12</f>
        <v>0</v>
      </c>
      <c r="O47" s="7"/>
      <c r="P47" s="7"/>
      <c r="Q47" s="7"/>
      <c r="R47" s="7"/>
    </row>
    <row r="48" spans="1:18">
      <c r="A48" s="36"/>
      <c r="B48" s="47"/>
      <c r="C48" s="79">
        <f>'D. Lay Salaries'!C26</f>
        <v>0</v>
      </c>
      <c r="D48" s="70"/>
      <c r="E48" s="47"/>
      <c r="F48" s="642">
        <f>'D. Lay Salaries'!F26</f>
        <v>0</v>
      </c>
      <c r="G48" s="634"/>
      <c r="H48" s="236"/>
      <c r="I48" s="236"/>
      <c r="J48" s="128">
        <f t="shared" si="0"/>
        <v>0</v>
      </c>
      <c r="K48" s="97">
        <f t="shared" si="1"/>
        <v>0</v>
      </c>
      <c r="L48" s="129"/>
      <c r="M48" s="635">
        <v>0</v>
      </c>
      <c r="N48" s="128">
        <f>'D. Lay Salaries'!J29/100*0.25/12</f>
        <v>0</v>
      </c>
      <c r="O48" s="7"/>
      <c r="P48" s="7"/>
      <c r="Q48" s="7"/>
      <c r="R48" s="7"/>
    </row>
    <row r="49" spans="1:18">
      <c r="A49" s="36"/>
      <c r="B49" s="47"/>
      <c r="C49" s="79"/>
      <c r="D49" s="70"/>
      <c r="E49" s="47"/>
      <c r="F49" s="642">
        <f>'D. Lay Salaries'!F53</f>
        <v>0</v>
      </c>
      <c r="G49" s="634"/>
      <c r="H49" s="236"/>
      <c r="I49" s="236"/>
      <c r="J49" s="128">
        <f t="shared" si="0"/>
        <v>0</v>
      </c>
      <c r="K49" s="97">
        <f t="shared" si="1"/>
        <v>0</v>
      </c>
      <c r="L49" s="129"/>
      <c r="M49" s="635">
        <v>0</v>
      </c>
      <c r="N49" s="128">
        <f>'D. Lay Salaries'!J53/100*0.25/12</f>
        <v>0</v>
      </c>
      <c r="O49" s="7"/>
      <c r="P49" s="7"/>
      <c r="Q49" s="7"/>
      <c r="R49" s="7"/>
    </row>
    <row r="50" spans="1:18">
      <c r="A50" s="36"/>
      <c r="B50" s="47"/>
      <c r="C50" s="79">
        <f>'D. Lay Salaries'!C27</f>
        <v>0</v>
      </c>
      <c r="D50" s="70"/>
      <c r="E50" s="47"/>
      <c r="F50" s="642">
        <f>'D. Lay Salaries'!F27</f>
        <v>0</v>
      </c>
      <c r="G50" s="634"/>
      <c r="H50" s="236"/>
      <c r="I50" s="236"/>
      <c r="J50" s="128">
        <f t="shared" si="0"/>
        <v>0</v>
      </c>
      <c r="K50" s="97">
        <f t="shared" si="1"/>
        <v>0</v>
      </c>
      <c r="L50" s="129"/>
      <c r="M50" s="635">
        <v>0</v>
      </c>
      <c r="N50" s="128">
        <f>'D. Lay Salaries'!J31/100*0.25/12</f>
        <v>0</v>
      </c>
      <c r="O50" s="7"/>
      <c r="P50" s="7"/>
      <c r="Q50" s="7"/>
      <c r="R50" s="7"/>
    </row>
    <row r="51" spans="1:18">
      <c r="A51" s="36"/>
      <c r="B51" s="47"/>
      <c r="C51" s="79"/>
      <c r="D51" s="70"/>
      <c r="E51" s="47"/>
      <c r="F51" s="642">
        <f>'D. Lay Salaries'!F54</f>
        <v>0</v>
      </c>
      <c r="G51" s="634"/>
      <c r="H51" s="236"/>
      <c r="I51" s="236"/>
      <c r="J51" s="128">
        <f t="shared" si="0"/>
        <v>0</v>
      </c>
      <c r="K51" s="97">
        <f t="shared" si="1"/>
        <v>0</v>
      </c>
      <c r="L51" s="129"/>
      <c r="M51" s="635">
        <v>0</v>
      </c>
      <c r="N51" s="128">
        <f>'D. Lay Salaries'!J54/100*0.25/12</f>
        <v>0</v>
      </c>
      <c r="O51" s="7"/>
      <c r="P51" s="7"/>
      <c r="Q51" s="7"/>
      <c r="R51" s="7"/>
    </row>
    <row r="52" spans="1:18">
      <c r="A52" s="36"/>
      <c r="B52" s="47"/>
      <c r="C52" s="79">
        <f>'D. Lay Salaries'!C28</f>
        <v>0</v>
      </c>
      <c r="D52" s="70"/>
      <c r="E52" s="47"/>
      <c r="F52" s="642">
        <f>'D. Lay Salaries'!F28</f>
        <v>0</v>
      </c>
      <c r="G52" s="634"/>
      <c r="H52" s="236"/>
      <c r="I52" s="236"/>
      <c r="J52" s="128">
        <f t="shared" si="0"/>
        <v>0</v>
      </c>
      <c r="K52" s="97">
        <f t="shared" si="1"/>
        <v>0</v>
      </c>
      <c r="L52" s="129"/>
      <c r="M52" s="635">
        <v>0</v>
      </c>
      <c r="N52" s="128">
        <f>'D. Lay Salaries'!J34/100*0.25/12</f>
        <v>0</v>
      </c>
      <c r="O52" s="7"/>
      <c r="P52" s="7"/>
      <c r="Q52" s="7"/>
      <c r="R52" s="7"/>
    </row>
    <row r="53" spans="1:18">
      <c r="A53" s="36"/>
      <c r="B53" s="47"/>
      <c r="C53" s="79"/>
      <c r="D53" s="70"/>
      <c r="E53" s="47"/>
      <c r="F53" s="642">
        <f>'D. Lay Salaries'!F55</f>
        <v>0</v>
      </c>
      <c r="G53" s="634"/>
      <c r="H53" s="236"/>
      <c r="I53" s="236"/>
      <c r="J53" s="128">
        <f t="shared" si="0"/>
        <v>0</v>
      </c>
      <c r="K53" s="97">
        <f t="shared" si="1"/>
        <v>0</v>
      </c>
      <c r="L53" s="129"/>
      <c r="M53" s="635">
        <v>0</v>
      </c>
      <c r="N53" s="128">
        <f>'D. Lay Salaries'!J55/100*0.25/12</f>
        <v>0</v>
      </c>
      <c r="O53" s="7"/>
      <c r="P53" s="7"/>
      <c r="Q53" s="7"/>
      <c r="R53" s="7"/>
    </row>
    <row r="54" spans="1:18">
      <c r="A54" s="36"/>
      <c r="B54" s="47"/>
      <c r="C54" s="79">
        <f>'D. Lay Salaries'!C29</f>
        <v>0</v>
      </c>
      <c r="D54" s="70"/>
      <c r="E54" s="47"/>
      <c r="F54" s="642">
        <f>'D. Lay Salaries'!F29</f>
        <v>0</v>
      </c>
      <c r="G54" s="634"/>
      <c r="H54" s="236"/>
      <c r="I54" s="236"/>
      <c r="J54" s="128">
        <f t="shared" si="0"/>
        <v>0</v>
      </c>
      <c r="K54" s="97">
        <f t="shared" si="1"/>
        <v>0</v>
      </c>
      <c r="L54" s="129"/>
      <c r="M54" s="635">
        <v>0</v>
      </c>
      <c r="N54" s="128">
        <f>'D. Lay Salaries'!J36/100*0.25/12</f>
        <v>0</v>
      </c>
      <c r="O54" s="7"/>
      <c r="P54" s="7"/>
      <c r="Q54" s="7"/>
      <c r="R54" s="7"/>
    </row>
    <row r="55" spans="1:18">
      <c r="A55" s="36"/>
      <c r="B55" s="47"/>
      <c r="C55" s="79"/>
      <c r="D55" s="70"/>
      <c r="E55" s="47"/>
      <c r="F55" s="642">
        <f>'D. Lay Salaries'!F56</f>
        <v>0</v>
      </c>
      <c r="G55" s="634"/>
      <c r="H55" s="236"/>
      <c r="I55" s="236"/>
      <c r="J55" s="128">
        <f t="shared" si="0"/>
        <v>0</v>
      </c>
      <c r="K55" s="97">
        <f t="shared" si="1"/>
        <v>0</v>
      </c>
      <c r="L55" s="129"/>
      <c r="M55" s="635">
        <v>0</v>
      </c>
      <c r="N55" s="128">
        <f>'D. Lay Salaries'!J56/100*0.25/12</f>
        <v>0</v>
      </c>
      <c r="O55" s="7"/>
      <c r="P55" s="7"/>
      <c r="Q55" s="7"/>
      <c r="R55" s="7"/>
    </row>
    <row r="56" spans="1:18" ht="5.4" customHeight="1" thickBot="1">
      <c r="A56" s="36"/>
      <c r="B56" s="69"/>
      <c r="C56" s="70"/>
      <c r="D56" s="70"/>
      <c r="E56" s="47"/>
      <c r="F56" s="67"/>
      <c r="G56" s="141"/>
      <c r="H56" s="141"/>
      <c r="I56" s="141"/>
      <c r="J56" s="142"/>
      <c r="K56" s="101"/>
      <c r="L56" s="131"/>
      <c r="M56" s="141"/>
      <c r="N56" s="142"/>
      <c r="O56" s="7"/>
      <c r="P56" s="7"/>
      <c r="Q56" s="7"/>
      <c r="R56" s="7"/>
    </row>
    <row r="57" spans="1:18" s="202" customFormat="1" ht="16.2" thickBot="1">
      <c r="A57" s="293"/>
      <c r="B57" s="302">
        <v>603.29999999999995</v>
      </c>
      <c r="C57" s="201" t="s">
        <v>351</v>
      </c>
      <c r="D57" s="201"/>
      <c r="E57" s="201"/>
      <c r="F57" s="301"/>
      <c r="G57" s="294"/>
      <c r="H57" s="294"/>
      <c r="I57" s="294"/>
      <c r="J57" s="629"/>
      <c r="K57" s="630">
        <f>SUM(K12:K55)</f>
        <v>0</v>
      </c>
      <c r="L57" s="631"/>
      <c r="M57" s="632"/>
      <c r="N57" s="295"/>
      <c r="O57" s="200"/>
      <c r="P57" s="200"/>
      <c r="Q57" s="200"/>
      <c r="R57" s="200"/>
    </row>
    <row r="58" spans="1:18" ht="9" customHeight="1">
      <c r="A58" s="7"/>
      <c r="B58" s="7"/>
      <c r="C58" s="7"/>
      <c r="D58" s="7"/>
      <c r="E58" s="7"/>
      <c r="F58" s="3"/>
      <c r="G58" s="10"/>
      <c r="H58" s="10"/>
      <c r="I58" s="10"/>
      <c r="J58" s="633"/>
      <c r="K58" s="633"/>
      <c r="L58" s="196"/>
      <c r="M58" s="196"/>
      <c r="N58" s="7"/>
      <c r="O58" s="7"/>
      <c r="P58" s="7"/>
      <c r="Q58" s="7"/>
      <c r="R58" s="7"/>
    </row>
    <row r="59" spans="1:18">
      <c r="J59" s="194"/>
      <c r="K59" s="194"/>
      <c r="L59" s="194"/>
      <c r="M59" s="194"/>
    </row>
    <row r="60" spans="1:18" s="229" customFormat="1" ht="39.75" customHeight="1">
      <c r="A60" s="225"/>
      <c r="B60" s="308">
        <v>603.29999999999995</v>
      </c>
      <c r="C60" s="309" t="s">
        <v>192</v>
      </c>
      <c r="D60" s="308"/>
      <c r="E60" s="310"/>
      <c r="F60" s="311"/>
      <c r="G60" s="312"/>
      <c r="H60" s="312"/>
      <c r="I60" s="303" t="s">
        <v>120</v>
      </c>
      <c r="J60" s="305"/>
      <c r="K60" s="306" t="s">
        <v>121</v>
      </c>
      <c r="L60" s="307"/>
      <c r="M60" s="307"/>
      <c r="N60" s="304" t="s">
        <v>122</v>
      </c>
      <c r="P60" s="224"/>
      <c r="Q60" s="224"/>
      <c r="R60" s="224"/>
    </row>
    <row r="61" spans="1:18" ht="11.25" customHeight="1">
      <c r="A61" s="36"/>
      <c r="B61" s="88"/>
      <c r="C61" s="126"/>
      <c r="D61" s="88"/>
      <c r="E61" s="63"/>
      <c r="F61" s="67"/>
      <c r="G61" s="53"/>
      <c r="H61" s="53"/>
      <c r="I61" s="53"/>
      <c r="J61" s="86"/>
      <c r="L61" s="36"/>
      <c r="M61" s="7"/>
      <c r="N61" s="48"/>
      <c r="O61" s="7"/>
      <c r="P61" s="7"/>
      <c r="Q61" s="7"/>
      <c r="R61" s="7"/>
    </row>
    <row r="62" spans="1:18">
      <c r="A62" s="36"/>
      <c r="B62" s="99">
        <f>'B. Trial Balance'!E232</f>
        <v>603.30999999999995</v>
      </c>
      <c r="C62" s="100" t="str">
        <f>'B. Trial Balance'!F232</f>
        <v>Worker's Comp Insurance</v>
      </c>
      <c r="D62" s="63"/>
      <c r="E62" s="63"/>
      <c r="F62" s="67"/>
      <c r="I62" s="240">
        <f>'D. Lay Salaries'!$J$59</f>
        <v>0</v>
      </c>
      <c r="J62" s="963">
        <f>'F. Religious Benefits'!I20</f>
        <v>3.6999999999999998E-2</v>
      </c>
      <c r="K62" s="967"/>
      <c r="L62" s="967"/>
      <c r="M62" s="967"/>
      <c r="N62" s="97">
        <f>I62*J62</f>
        <v>0</v>
      </c>
      <c r="O62" s="7"/>
      <c r="P62" s="7"/>
      <c r="Q62" s="7"/>
      <c r="R62" s="7"/>
    </row>
    <row r="63" spans="1:18">
      <c r="A63" s="36"/>
      <c r="B63" s="99">
        <f>'B. Trial Balance'!E233</f>
        <v>603.32000000000005</v>
      </c>
      <c r="C63" s="100" t="str">
        <f>'B. Trial Balance'!F233</f>
        <v>Lay Pension Plan</v>
      </c>
      <c r="D63" s="63"/>
      <c r="E63" s="63"/>
      <c r="F63" s="67"/>
      <c r="H63" s="191"/>
      <c r="I63" s="240">
        <f>'D. Lay Salaries'!$J$59</f>
        <v>0</v>
      </c>
      <c r="J63" s="963">
        <f>'F. Religious Benefits'!I21</f>
        <v>8.5000000000000006E-2</v>
      </c>
      <c r="K63" s="967"/>
      <c r="L63" s="967"/>
      <c r="M63" s="967"/>
      <c r="N63" s="97">
        <f>I63*J63</f>
        <v>0</v>
      </c>
      <c r="O63" s="7"/>
      <c r="P63" s="7"/>
      <c r="Q63" s="7"/>
      <c r="R63" s="7"/>
    </row>
    <row r="64" spans="1:18">
      <c r="A64" s="36"/>
      <c r="B64" s="99">
        <f>'B. Trial Balance'!E234</f>
        <v>603.33000000000004</v>
      </c>
      <c r="C64" s="100" t="str">
        <f>'B. Trial Balance'!F234</f>
        <v>Lay Employee Insurance</v>
      </c>
      <c r="D64" s="63"/>
      <c r="E64" s="63"/>
      <c r="F64" s="67"/>
      <c r="H64" s="132"/>
      <c r="I64" s="97">
        <f>K57</f>
        <v>0</v>
      </c>
      <c r="J64" s="292"/>
      <c r="K64" s="265"/>
      <c r="L64" s="265"/>
      <c r="M64" s="265"/>
      <c r="N64" s="274">
        <f>+I64</f>
        <v>0</v>
      </c>
      <c r="O64" s="7"/>
      <c r="P64" s="7"/>
      <c r="Q64" s="7"/>
      <c r="R64" s="7"/>
    </row>
    <row r="65" spans="1:18">
      <c r="A65" s="36"/>
      <c r="B65" s="99">
        <f>'B. Trial Balance'!E235</f>
        <v>603.34</v>
      </c>
      <c r="C65" s="100" t="str">
        <f>'B. Trial Balance'!F235</f>
        <v>Unemployment Insurance</v>
      </c>
      <c r="D65" s="63"/>
      <c r="E65" s="63"/>
      <c r="F65" s="67"/>
      <c r="H65" s="191"/>
      <c r="I65" s="240">
        <f>'D. Lay Salaries'!$J$59</f>
        <v>0</v>
      </c>
      <c r="J65" s="963">
        <v>1.2E-2</v>
      </c>
      <c r="K65" s="967"/>
      <c r="L65" s="967"/>
      <c r="M65" s="967"/>
      <c r="N65" s="97">
        <f>I65*J65</f>
        <v>0</v>
      </c>
      <c r="O65" s="7"/>
      <c r="P65" s="7"/>
      <c r="Q65" s="7"/>
      <c r="R65" s="7"/>
    </row>
    <row r="66" spans="1:18" ht="14.4" customHeight="1">
      <c r="A66" s="36"/>
      <c r="B66" s="99">
        <f>'B. Trial Balance'!E236</f>
        <v>603.39</v>
      </c>
      <c r="C66" s="100" t="str">
        <f>'B. Trial Balance'!F236</f>
        <v>Other</v>
      </c>
      <c r="D66" s="63"/>
      <c r="E66" s="63"/>
      <c r="F66" s="67"/>
      <c r="G66" s="53"/>
      <c r="H66" s="53"/>
      <c r="I66" s="53"/>
      <c r="J66" s="963"/>
      <c r="K66" s="967"/>
      <c r="L66" s="967"/>
      <c r="M66" s="967"/>
      <c r="N66" s="241"/>
      <c r="O66" s="7"/>
      <c r="P66" s="7"/>
      <c r="Q66" s="7"/>
      <c r="R66" s="7"/>
    </row>
    <row r="67" spans="1:18" ht="13.8" thickBot="1">
      <c r="A67" s="36"/>
      <c r="B67" s="63"/>
      <c r="C67" s="63"/>
      <c r="D67" s="63"/>
      <c r="E67" s="63"/>
      <c r="F67" s="72"/>
      <c r="G67" s="53"/>
      <c r="H67" s="53"/>
      <c r="I67" s="53"/>
      <c r="J67" s="55"/>
      <c r="L67" s="36"/>
      <c r="M67" s="33"/>
      <c r="N67" s="48"/>
      <c r="O67" s="7"/>
      <c r="P67" s="7"/>
      <c r="Q67" s="7"/>
      <c r="R67" s="7"/>
    </row>
    <row r="68" spans="1:18" s="300" customFormat="1" ht="20.25" customHeight="1" thickBot="1">
      <c r="A68" s="296"/>
      <c r="B68" s="624">
        <v>603</v>
      </c>
      <c r="C68" s="985" t="s">
        <v>350</v>
      </c>
      <c r="D68" s="986"/>
      <c r="E68" s="987"/>
      <c r="F68" s="987"/>
      <c r="G68" s="625"/>
      <c r="H68" s="626"/>
      <c r="I68" s="626"/>
      <c r="J68" s="627"/>
      <c r="K68" s="297"/>
      <c r="L68" s="296"/>
      <c r="M68" s="298"/>
      <c r="N68" s="628">
        <f>SUM(N62:N66)</f>
        <v>0</v>
      </c>
      <c r="O68" s="299"/>
      <c r="P68" s="299"/>
      <c r="Q68" s="299"/>
      <c r="R68" s="299"/>
    </row>
  </sheetData>
  <customSheetViews>
    <customSheetView guid="{F5C96EE0-2E1C-11D7-92C7-00B0D056AA2D}" scale="87" colorId="22" showGridLines="0" fitToPage="1" showRuler="0">
      <pageMargins left="0.5" right="0.5" top="0.5" bottom="0.5" header="0.5" footer="0.25"/>
      <printOptions horizontalCentered="1"/>
      <pageSetup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pageSetup orientation="landscape" r:id="rId2"/>
      <headerFooter alignWithMargins="0">
        <oddFooter>&amp;C&amp;P</oddFooter>
      </headerFooter>
    </customSheetView>
  </customSheetViews>
  <mergeCells count="12">
    <mergeCell ref="H5:I5"/>
    <mergeCell ref="H6:I6"/>
    <mergeCell ref="C68:F68"/>
    <mergeCell ref="C10:D10"/>
    <mergeCell ref="J5:M5"/>
    <mergeCell ref="J6:M6"/>
    <mergeCell ref="J62:M62"/>
    <mergeCell ref="J63:M63"/>
    <mergeCell ref="J65:M65"/>
    <mergeCell ref="J66:M66"/>
    <mergeCell ref="G8:N8"/>
    <mergeCell ref="G9:N9"/>
  </mergeCells>
  <phoneticPr fontId="3" type="noConversion"/>
  <pageMargins left="0.2" right="0.2" top="0.25" bottom="0.25" header="0.1" footer="0.1"/>
  <pageSetup scale="92" fitToHeight="2" orientation="landscape" r:id="rId3"/>
  <headerFooter alignWithMargins="0">
    <oddFooter>&amp;L&amp;"Arial,Regular"&amp;F, &amp;A
page &amp;P of &amp;N</oddFooter>
  </headerFooter>
  <rowBreaks count="1" manualBreakCount="1">
    <brk id="39" max="14" man="1"/>
  </rowBreaks>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26">
    <pageSetUpPr fitToPage="1"/>
  </sheetPr>
  <dimension ref="A1:N28"/>
  <sheetViews>
    <sheetView showGridLines="0" zoomScale="120" zoomScaleNormal="120" workbookViewId="0">
      <selection activeCell="F11" sqref="F11"/>
    </sheetView>
  </sheetViews>
  <sheetFormatPr defaultColWidth="9.6640625" defaultRowHeight="13.2"/>
  <cols>
    <col min="1" max="1" width="1.6640625" customWidth="1"/>
    <col min="2" max="2" width="9.6640625" customWidth="1"/>
    <col min="3" max="3" width="3.6640625" customWidth="1"/>
    <col min="4" max="4" width="55.109375" customWidth="1"/>
    <col min="5" max="5" width="1.6640625" customWidth="1"/>
    <col min="6" max="6" width="20.5546875" customWidth="1"/>
    <col min="7" max="7" width="1.6640625" customWidth="1"/>
  </cols>
  <sheetData>
    <row r="1" spans="1:14" ht="9" customHeight="1">
      <c r="A1" s="36"/>
      <c r="B1" s="37"/>
      <c r="C1" s="36"/>
      <c r="D1" s="36"/>
      <c r="E1" s="36"/>
      <c r="G1" s="36"/>
      <c r="H1" s="7"/>
      <c r="I1" s="7"/>
      <c r="J1" s="7"/>
      <c r="K1" s="7"/>
      <c r="L1" s="7"/>
      <c r="M1" s="7"/>
      <c r="N1" s="7"/>
    </row>
    <row r="2" spans="1:14" s="507" customFormat="1" ht="18" customHeight="1">
      <c r="A2" s="505"/>
      <c r="B2" s="351" t="str">
        <f>+'A. Instructions'!B6</f>
        <v>Parish Name, City</v>
      </c>
      <c r="C2" s="506"/>
      <c r="D2" s="506"/>
      <c r="F2" s="504" t="str">
        <f>+'C. Clergy &amp; Religious Salaries'!L2</f>
        <v>Operating Expense Budget Worksheet</v>
      </c>
      <c r="G2" s="505"/>
      <c r="H2" s="509"/>
      <c r="I2" s="509"/>
      <c r="J2" s="509"/>
      <c r="K2" s="509"/>
      <c r="L2" s="509"/>
      <c r="M2" s="509"/>
      <c r="N2" s="509"/>
    </row>
    <row r="3" spans="1:14" s="507" customFormat="1" ht="15.6" customHeight="1">
      <c r="A3" s="505"/>
      <c r="B3" s="367">
        <v>605</v>
      </c>
      <c r="C3" s="368" t="s">
        <v>385</v>
      </c>
      <c r="D3" s="368"/>
      <c r="F3" s="352" t="str">
        <f>+'B. Trial Balance'!O4</f>
        <v>2022-23</v>
      </c>
      <c r="G3" s="505"/>
      <c r="H3" s="509"/>
      <c r="I3" s="509"/>
      <c r="J3" s="509"/>
      <c r="K3" s="509"/>
      <c r="L3" s="509"/>
      <c r="M3" s="509"/>
      <c r="N3" s="509"/>
    </row>
    <row r="4" spans="1:14" s="349" customFormat="1" ht="15.6">
      <c r="A4" s="341"/>
      <c r="F4" s="372"/>
      <c r="G4" s="341"/>
      <c r="H4" s="348"/>
      <c r="I4" s="348"/>
      <c r="J4" s="348"/>
      <c r="K4" s="348"/>
      <c r="L4" s="348"/>
      <c r="M4" s="348"/>
      <c r="N4" s="348"/>
    </row>
    <row r="5" spans="1:14" s="371" customFormat="1" ht="34.200000000000003" customHeight="1">
      <c r="A5" s="366"/>
      <c r="E5" s="369"/>
      <c r="F5" s="365" t="s">
        <v>99</v>
      </c>
      <c r="G5" s="366"/>
      <c r="H5" s="370"/>
      <c r="I5" s="370"/>
      <c r="J5" s="370"/>
      <c r="K5" s="370"/>
      <c r="L5" s="370"/>
      <c r="M5" s="370"/>
      <c r="N5" s="370"/>
    </row>
    <row r="6" spans="1:14">
      <c r="A6" s="36"/>
      <c r="B6" s="40"/>
      <c r="C6" s="51"/>
      <c r="D6" s="51"/>
      <c r="E6" s="52"/>
      <c r="G6" s="364"/>
      <c r="H6" s="364"/>
      <c r="I6" s="364"/>
      <c r="J6" s="7"/>
      <c r="K6" s="7"/>
      <c r="L6" s="7"/>
      <c r="M6" s="7"/>
      <c r="N6" s="7"/>
    </row>
    <row r="7" spans="1:14" ht="12.75" customHeight="1">
      <c r="A7" s="36"/>
      <c r="B7" s="43"/>
      <c r="C7" s="52"/>
      <c r="D7" s="52"/>
      <c r="E7" s="36"/>
      <c r="F7" s="103" t="str">
        <f>+'I. Summary'!$L$7</f>
        <v>2022-23</v>
      </c>
      <c r="G7" s="36"/>
      <c r="H7" s="7"/>
      <c r="I7" s="7"/>
      <c r="J7" s="7"/>
      <c r="K7" s="7"/>
      <c r="L7" s="7"/>
      <c r="M7" s="7"/>
      <c r="N7" s="7"/>
    </row>
    <row r="8" spans="1:14" ht="12.75" customHeight="1">
      <c r="A8" s="36"/>
      <c r="B8" s="43"/>
      <c r="C8" s="52"/>
      <c r="D8" s="52"/>
      <c r="E8" s="36"/>
      <c r="F8" s="997" t="s">
        <v>103</v>
      </c>
      <c r="G8" s="36"/>
      <c r="H8" s="7"/>
      <c r="I8" s="7"/>
      <c r="J8" s="7"/>
      <c r="K8" s="7"/>
      <c r="L8" s="7"/>
      <c r="M8" s="7"/>
      <c r="N8" s="7"/>
    </row>
    <row r="9" spans="1:14">
      <c r="A9" s="36"/>
      <c r="B9" s="43" t="s">
        <v>104</v>
      </c>
      <c r="C9" s="51" t="str">
        <f>C3</f>
        <v>H. Automotive</v>
      </c>
      <c r="D9" s="51"/>
      <c r="E9" s="36"/>
      <c r="F9" s="998"/>
      <c r="G9" s="36"/>
      <c r="H9" s="7"/>
      <c r="I9" s="7"/>
      <c r="J9" s="7"/>
      <c r="K9" s="7"/>
      <c r="L9" s="7"/>
      <c r="M9" s="7"/>
      <c r="N9" s="7"/>
    </row>
    <row r="10" spans="1:14">
      <c r="A10" s="36"/>
      <c r="B10" s="58"/>
      <c r="C10" s="52"/>
      <c r="D10" s="52"/>
      <c r="E10" s="36"/>
      <c r="F10" s="49"/>
      <c r="G10" s="36"/>
      <c r="H10" s="7"/>
      <c r="I10" s="7"/>
      <c r="J10" s="7"/>
      <c r="K10" s="7"/>
      <c r="L10" s="7"/>
      <c r="M10" s="7"/>
      <c r="N10" s="7"/>
    </row>
    <row r="11" spans="1:14">
      <c r="A11" s="36"/>
      <c r="B11" s="82">
        <f>'B. Trial Balance'!D239</f>
        <v>605.1</v>
      </c>
      <c r="C11" s="758" t="s">
        <v>668</v>
      </c>
      <c r="D11" s="80"/>
      <c r="E11" s="47"/>
      <c r="F11" s="236"/>
      <c r="G11" s="36"/>
      <c r="H11" s="33"/>
      <c r="I11" s="7"/>
      <c r="J11" s="7"/>
      <c r="K11" s="7"/>
      <c r="L11" s="7"/>
      <c r="M11" s="7"/>
      <c r="N11" s="7"/>
    </row>
    <row r="12" spans="1:14">
      <c r="A12" s="36"/>
      <c r="B12" s="82">
        <f>'B. Trial Balance'!D240</f>
        <v>605.20000000000005</v>
      </c>
      <c r="C12" s="758" t="s">
        <v>454</v>
      </c>
      <c r="D12" s="80"/>
      <c r="E12" s="47"/>
      <c r="F12" s="236"/>
      <c r="G12" s="36"/>
      <c r="H12" s="33"/>
      <c r="I12" s="7"/>
      <c r="J12" s="7"/>
      <c r="K12" s="7"/>
      <c r="L12" s="7"/>
      <c r="M12" s="7"/>
      <c r="N12" s="7"/>
    </row>
    <row r="13" spans="1:14">
      <c r="A13" s="36"/>
      <c r="B13" s="82">
        <f>'B. Trial Balance'!D241</f>
        <v>605.9</v>
      </c>
      <c r="C13" s="759" t="str">
        <f>'B. Trial Balance'!E241</f>
        <v>Other</v>
      </c>
      <c r="D13" s="80"/>
      <c r="E13" s="47"/>
      <c r="F13" s="236"/>
      <c r="G13" s="36"/>
      <c r="H13" s="33"/>
      <c r="I13" s="7"/>
      <c r="J13" s="7"/>
      <c r="K13" s="7"/>
      <c r="L13" s="7"/>
      <c r="M13" s="7"/>
      <c r="N13" s="7"/>
    </row>
    <row r="14" spans="1:14" ht="13.8" thickBot="1">
      <c r="A14" s="36"/>
      <c r="B14" s="69"/>
      <c r="C14" s="70"/>
      <c r="D14" s="70"/>
      <c r="E14" s="47"/>
      <c r="F14" s="101"/>
      <c r="G14" s="36"/>
      <c r="H14" s="33"/>
      <c r="I14" s="7"/>
      <c r="J14" s="7"/>
      <c r="K14" s="7"/>
      <c r="L14" s="7"/>
      <c r="M14" s="7"/>
      <c r="N14" s="7"/>
    </row>
    <row r="15" spans="1:14" s="300" customFormat="1" ht="22.5" customHeight="1" thickBot="1">
      <c r="A15" s="296"/>
      <c r="B15" s="500">
        <v>605</v>
      </c>
      <c r="C15" s="501" t="s">
        <v>229</v>
      </c>
      <c r="D15" s="502" t="s">
        <v>230</v>
      </c>
      <c r="E15" s="503"/>
      <c r="F15" s="583">
        <f>SUM(F10:F14)</f>
        <v>0</v>
      </c>
      <c r="G15" s="296"/>
      <c r="H15" s="298"/>
      <c r="I15" s="299"/>
      <c r="J15" s="299"/>
      <c r="K15" s="299"/>
      <c r="L15" s="299"/>
      <c r="M15" s="299"/>
      <c r="N15" s="299"/>
    </row>
    <row r="16" spans="1:14">
      <c r="A16" s="36"/>
      <c r="B16" s="55"/>
      <c r="C16" s="56"/>
      <c r="D16" s="56"/>
      <c r="E16" s="47"/>
      <c r="F16" s="48"/>
      <c r="G16" s="36"/>
      <c r="H16" s="33"/>
      <c r="I16" s="7"/>
      <c r="J16" s="7"/>
      <c r="K16" s="7"/>
      <c r="L16" s="7"/>
      <c r="M16" s="7"/>
      <c r="N16" s="7"/>
    </row>
    <row r="17" spans="1:14">
      <c r="A17" s="36"/>
      <c r="B17" s="55"/>
      <c r="C17" s="56"/>
      <c r="D17" s="56"/>
      <c r="E17" s="47"/>
      <c r="F17" s="48"/>
      <c r="G17" s="36"/>
      <c r="H17" s="33"/>
      <c r="I17" s="7"/>
      <c r="J17" s="7"/>
      <c r="K17" s="7"/>
      <c r="L17" s="7"/>
      <c r="M17" s="7"/>
      <c r="N17" s="7"/>
    </row>
    <row r="18" spans="1:14">
      <c r="A18" s="36"/>
      <c r="B18" s="55"/>
      <c r="C18" s="56"/>
      <c r="D18" s="56"/>
      <c r="E18" s="47"/>
      <c r="F18" s="48"/>
      <c r="G18" s="36"/>
      <c r="H18" s="33"/>
      <c r="I18" s="7"/>
      <c r="J18" s="7"/>
      <c r="K18" s="7"/>
      <c r="L18" s="7"/>
      <c r="M18" s="7"/>
      <c r="N18" s="7"/>
    </row>
    <row r="19" spans="1:14">
      <c r="A19" s="36"/>
      <c r="B19" s="55"/>
      <c r="C19" s="56"/>
      <c r="D19" s="56"/>
      <c r="E19" s="47"/>
      <c r="F19" s="48"/>
      <c r="G19" s="36"/>
      <c r="H19" s="33"/>
      <c r="I19" s="7"/>
      <c r="J19" s="7"/>
      <c r="K19" s="7"/>
      <c r="L19" s="7"/>
      <c r="M19" s="7"/>
      <c r="N19" s="7"/>
    </row>
    <row r="20" spans="1:14">
      <c r="A20" s="36"/>
      <c r="B20" s="55"/>
      <c r="C20" s="56"/>
      <c r="D20" s="56"/>
      <c r="E20" s="47"/>
      <c r="F20" s="48"/>
      <c r="G20" s="36"/>
      <c r="H20" s="33"/>
      <c r="I20" s="7"/>
      <c r="J20" s="7"/>
      <c r="K20" s="7"/>
      <c r="L20" s="7"/>
      <c r="M20" s="7"/>
      <c r="N20" s="7"/>
    </row>
    <row r="21" spans="1:14">
      <c r="A21" s="36"/>
      <c r="B21" s="55"/>
      <c r="C21" s="56"/>
      <c r="D21" s="56"/>
      <c r="E21" s="47"/>
      <c r="F21" s="48"/>
      <c r="G21" s="36"/>
      <c r="H21" s="33"/>
      <c r="I21" s="7"/>
      <c r="J21" s="7"/>
      <c r="K21" s="7"/>
      <c r="L21" s="7"/>
      <c r="M21" s="7"/>
      <c r="N21" s="7"/>
    </row>
    <row r="22" spans="1:14">
      <c r="A22" s="36"/>
      <c r="B22" s="55"/>
      <c r="C22" s="56"/>
      <c r="D22" s="56"/>
      <c r="E22" s="47"/>
      <c r="F22" s="48"/>
      <c r="G22" s="36"/>
      <c r="H22" s="33"/>
      <c r="I22" s="7"/>
      <c r="J22" s="7"/>
      <c r="K22" s="7"/>
      <c r="L22" s="7"/>
      <c r="M22" s="7"/>
      <c r="N22" s="7"/>
    </row>
    <row r="23" spans="1:14">
      <c r="A23" s="36"/>
      <c r="B23" s="55"/>
      <c r="C23" s="56"/>
      <c r="D23" s="56"/>
      <c r="E23" s="47"/>
      <c r="F23" s="48"/>
      <c r="G23" s="36"/>
      <c r="H23" s="33"/>
      <c r="I23" s="7"/>
      <c r="J23" s="7"/>
      <c r="K23" s="7"/>
      <c r="L23" s="7"/>
      <c r="M23" s="7"/>
      <c r="N23" s="7"/>
    </row>
    <row r="24" spans="1:14">
      <c r="A24" s="36"/>
      <c r="B24" s="55"/>
      <c r="C24" s="56"/>
      <c r="D24" s="56"/>
      <c r="E24" s="47"/>
      <c r="F24" s="48"/>
      <c r="G24" s="36"/>
      <c r="H24" s="33"/>
      <c r="I24" s="7"/>
      <c r="J24" s="7"/>
      <c r="K24" s="7"/>
      <c r="L24" s="7"/>
      <c r="M24" s="7"/>
      <c r="N24" s="7"/>
    </row>
    <row r="25" spans="1:14">
      <c r="A25" s="36"/>
      <c r="B25" s="55"/>
      <c r="C25" s="56"/>
      <c r="D25" s="56"/>
      <c r="E25" s="47"/>
      <c r="F25" s="48"/>
      <c r="G25" s="36"/>
      <c r="H25" s="33"/>
      <c r="I25" s="7"/>
      <c r="J25" s="7"/>
      <c r="K25" s="7"/>
      <c r="L25" s="7"/>
      <c r="M25" s="7"/>
      <c r="N25" s="7"/>
    </row>
    <row r="26" spans="1:14">
      <c r="A26" s="36"/>
      <c r="B26" s="36"/>
      <c r="C26" s="36"/>
      <c r="D26" s="36"/>
      <c r="E26" s="36"/>
      <c r="F26" s="54"/>
      <c r="G26" s="36"/>
      <c r="H26" s="33"/>
      <c r="I26" s="7"/>
      <c r="J26" s="7"/>
      <c r="K26" s="7"/>
      <c r="L26" s="7"/>
      <c r="M26" s="7"/>
      <c r="N26" s="7"/>
    </row>
    <row r="27" spans="1:14">
      <c r="A27" s="36"/>
      <c r="B27" s="36"/>
      <c r="C27" s="36"/>
      <c r="D27" s="36"/>
      <c r="E27" s="36"/>
      <c r="F27" s="54"/>
      <c r="G27" s="36"/>
      <c r="H27" s="33"/>
      <c r="I27" s="7"/>
      <c r="J27" s="7"/>
      <c r="K27" s="7"/>
      <c r="L27" s="7"/>
      <c r="M27" s="7"/>
      <c r="N27" s="7"/>
    </row>
    <row r="28" spans="1:14" ht="9" customHeight="1">
      <c r="A28" s="7"/>
      <c r="B28" s="7"/>
      <c r="C28" s="7"/>
      <c r="D28" s="7"/>
      <c r="E28" s="7"/>
      <c r="F28" s="3"/>
      <c r="G28" s="7"/>
      <c r="H28" s="33"/>
      <c r="I28" s="7"/>
      <c r="J28" s="7"/>
      <c r="K28" s="7"/>
      <c r="L28" s="7"/>
      <c r="M28" s="7"/>
      <c r="N28" s="7"/>
    </row>
  </sheetData>
  <customSheetViews>
    <customSheetView guid="{F5C96EE0-2E1C-11D7-92C7-00B0D056AA2D}" scale="87" colorId="22" showGridLines="0" fitToPage="1" showRuler="0">
      <pageMargins left="0.5" right="0.5" top="0.5" bottom="0.5" header="0.5" footer="0.25"/>
      <printOptions horizontalCentered="1"/>
      <pageSetup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pageSetup orientation="landscape" r:id="rId2"/>
      <headerFooter alignWithMargins="0">
        <oddFooter>&amp;C&amp;P</oddFooter>
      </headerFooter>
    </customSheetView>
  </customSheetViews>
  <mergeCells count="1">
    <mergeCell ref="F8:F9"/>
  </mergeCells>
  <phoneticPr fontId="3" type="noConversion"/>
  <pageMargins left="0.2" right="0.2" top="0.5" bottom="0.5" header="0.2" footer="0.2"/>
  <pageSetup orientation="landscape" r:id="rId3"/>
  <headerFooter alignWithMargins="0">
    <oddFooter>&amp;L&amp;"Arial,Regular"&amp;F, &amp;F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1"/>
  <dimension ref="A1:U113"/>
  <sheetViews>
    <sheetView showGridLines="0" zoomScale="90" zoomScaleNormal="90" workbookViewId="0">
      <pane xSplit="4" ySplit="8" topLeftCell="E9" activePane="bottomRight" state="frozen"/>
      <selection pane="topRight" activeCell="E1" sqref="E1"/>
      <selection pane="bottomLeft" activeCell="A8" sqref="A8"/>
      <selection pane="bottomRight" activeCell="P11" sqref="P11"/>
    </sheetView>
  </sheetViews>
  <sheetFormatPr defaultColWidth="8.6640625" defaultRowHeight="13.2"/>
  <cols>
    <col min="1" max="1" width="1.6640625" customWidth="1"/>
    <col min="2" max="2" width="10.88671875" customWidth="1"/>
    <col min="3" max="3" width="3.6640625" customWidth="1"/>
    <col min="4" max="4" width="26.44140625" customWidth="1"/>
    <col min="5" max="5" width="3.44140625" style="113" customWidth="1"/>
    <col min="6" max="6" width="15.6640625" customWidth="1"/>
    <col min="7" max="7" width="3" style="113" customWidth="1"/>
    <col min="8" max="9" width="16.6640625" customWidth="1"/>
    <col min="10" max="10" width="15.109375" customWidth="1"/>
    <col min="11" max="11" width="4.5546875" style="113" customWidth="1"/>
    <col min="12" max="12" width="17" style="253" customWidth="1"/>
    <col min="13" max="13" width="16.33203125" customWidth="1"/>
    <col min="14" max="14" width="10.33203125" style="139" customWidth="1"/>
    <col min="15" max="15" width="1.6640625" customWidth="1"/>
    <col min="16" max="16" width="44.21875" customWidth="1"/>
    <col min="17" max="18" width="10.6640625" hidden="1" customWidth="1"/>
    <col min="19" max="19" width="2.33203125" hidden="1" customWidth="1"/>
    <col min="20" max="20" width="3.88671875" customWidth="1"/>
    <col min="21" max="210" width="10.6640625" customWidth="1"/>
  </cols>
  <sheetData>
    <row r="1" spans="1:21" s="349" customFormat="1" ht="9" customHeight="1">
      <c r="A1" s="373"/>
      <c r="B1" s="348"/>
      <c r="C1" s="348"/>
      <c r="D1" s="348"/>
      <c r="E1" s="374"/>
      <c r="F1" s="375"/>
      <c r="G1" s="376"/>
      <c r="H1" s="375"/>
      <c r="I1" s="375"/>
      <c r="J1" s="375"/>
      <c r="K1" s="376"/>
      <c r="L1" s="377"/>
      <c r="M1" s="375"/>
      <c r="N1" s="378"/>
      <c r="O1" s="348"/>
      <c r="P1" s="348"/>
      <c r="Q1" s="348"/>
      <c r="R1" s="348"/>
    </row>
    <row r="2" spans="1:21" s="349" customFormat="1" ht="24" customHeight="1">
      <c r="A2" s="348"/>
      <c r="B2" s="757" t="str">
        <f>+'A. Instructions'!B6</f>
        <v>Parish Name, City</v>
      </c>
      <c r="C2" s="540"/>
      <c r="D2" s="356"/>
      <c r="E2" s="541"/>
      <c r="G2" s="542"/>
      <c r="H2" s="542"/>
      <c r="I2" s="1005" t="s">
        <v>96</v>
      </c>
      <c r="J2" s="926"/>
      <c r="K2" s="926"/>
      <c r="L2" s="926"/>
      <c r="M2" s="543" t="str">
        <f>+'B. Trial Balance'!O4</f>
        <v>2022-23</v>
      </c>
      <c r="N2" s="379"/>
      <c r="O2" s="348"/>
      <c r="R2" s="348"/>
    </row>
    <row r="3" spans="1:21" s="507" customFormat="1" ht="17.399999999999999" customHeight="1">
      <c r="A3" s="509"/>
      <c r="B3" s="380"/>
      <c r="C3" s="380"/>
      <c r="D3" s="381"/>
      <c r="E3" s="382"/>
      <c r="F3" s="383"/>
      <c r="G3" s="384"/>
      <c r="H3" s="385"/>
      <c r="I3" s="1013"/>
      <c r="J3" s="1013"/>
      <c r="K3" s="913"/>
      <c r="L3" s="913"/>
      <c r="M3" s="913"/>
      <c r="N3" s="546"/>
      <c r="O3" s="509"/>
      <c r="P3" s="509"/>
      <c r="Q3" s="509"/>
      <c r="R3" s="509"/>
    </row>
    <row r="4" spans="1:21" s="507" customFormat="1" ht="14.25" customHeight="1">
      <c r="A4" s="509"/>
      <c r="B4" s="380"/>
      <c r="C4" s="380"/>
      <c r="D4" s="381"/>
      <c r="E4" s="382"/>
      <c r="F4" s="383"/>
      <c r="G4" s="384"/>
      <c r="H4" s="385"/>
      <c r="I4" s="547"/>
      <c r="J4" s="547"/>
      <c r="K4" s="548"/>
      <c r="L4" s="548"/>
      <c r="M4" s="548"/>
      <c r="N4" s="546"/>
      <c r="O4" s="509"/>
      <c r="P4" s="509"/>
      <c r="Q4" s="509"/>
      <c r="R4" s="509"/>
    </row>
    <row r="5" spans="1:21" s="349" customFormat="1" ht="24" customHeight="1">
      <c r="A5" s="353"/>
      <c r="B5" s="1006" t="s">
        <v>34</v>
      </c>
      <c r="C5" s="1007"/>
      <c r="D5" s="549" t="str">
        <f>+'A. Instructions'!B9</f>
        <v>Contact Name</v>
      </c>
      <c r="E5" s="550"/>
      <c r="F5" s="551" t="s">
        <v>341</v>
      </c>
      <c r="G5" s="552"/>
      <c r="H5" s="1008" t="str">
        <f>+'A. Instructions'!B12</f>
        <v xml:space="preserve">xyz @parish.org </v>
      </c>
      <c r="I5" s="1009"/>
      <c r="J5" s="553"/>
      <c r="K5" s="553"/>
      <c r="L5" s="386"/>
      <c r="M5" s="387"/>
      <c r="N5" s="379"/>
      <c r="O5" s="353"/>
      <c r="Q5" s="348"/>
      <c r="R5" s="348"/>
      <c r="T5" s="554"/>
      <c r="U5" s="554"/>
    </row>
    <row r="6" spans="1:21" ht="12" customHeight="1">
      <c r="A6" s="7"/>
      <c r="J6" s="133"/>
      <c r="K6" s="209"/>
      <c r="L6" s="243"/>
      <c r="M6" s="102"/>
      <c r="N6" s="135"/>
      <c r="O6" s="7"/>
      <c r="Q6" s="197"/>
      <c r="R6" s="197"/>
      <c r="S6" s="197"/>
      <c r="T6" s="198"/>
      <c r="U6" s="198"/>
    </row>
    <row r="7" spans="1:21" ht="22.8" customHeight="1">
      <c r="A7" s="7"/>
      <c r="D7" s="70"/>
      <c r="E7" s="70"/>
      <c r="F7" s="313" t="str">
        <f>+'B. Trial Balance'!I4</f>
        <v>2020-21</v>
      </c>
      <c r="G7" s="46"/>
      <c r="H7" s="1010" t="str">
        <f>+'B. Trial Balance'!K4</f>
        <v>2021-22</v>
      </c>
      <c r="I7" s="1011"/>
      <c r="J7" s="1012"/>
      <c r="K7" s="46"/>
      <c r="L7" s="1002" t="str">
        <f>+'B. Trial Balance'!O4</f>
        <v>2022-23</v>
      </c>
      <c r="M7" s="1003"/>
      <c r="N7" s="1004"/>
      <c r="O7" s="7"/>
      <c r="P7" s="388" t="s">
        <v>99</v>
      </c>
      <c r="Q7" s="9"/>
      <c r="R7" s="7"/>
      <c r="T7" s="199"/>
      <c r="U7" s="199"/>
    </row>
    <row r="8" spans="1:21" ht="96" customHeight="1">
      <c r="A8" s="7"/>
      <c r="B8" s="999" t="s">
        <v>101</v>
      </c>
      <c r="C8" s="1000"/>
      <c r="D8" s="1001"/>
      <c r="E8" s="215"/>
      <c r="F8" s="700" t="s">
        <v>339</v>
      </c>
      <c r="G8" s="701"/>
      <c r="H8" s="702" t="s">
        <v>412</v>
      </c>
      <c r="I8" s="703" t="s">
        <v>340</v>
      </c>
      <c r="J8" s="704" t="s">
        <v>141</v>
      </c>
      <c r="K8" s="705"/>
      <c r="L8" s="702" t="s">
        <v>447</v>
      </c>
      <c r="M8" s="706" t="s">
        <v>646</v>
      </c>
      <c r="N8" s="699" t="s">
        <v>97</v>
      </c>
      <c r="O8" s="7"/>
      <c r="P8" s="656" t="s">
        <v>444</v>
      </c>
      <c r="Q8" s="7"/>
      <c r="R8" s="7"/>
    </row>
    <row r="9" spans="1:21" ht="13.2" customHeight="1">
      <c r="A9" s="7"/>
      <c r="B9" s="43"/>
      <c r="C9" s="40"/>
      <c r="D9" s="192"/>
      <c r="E9" s="192"/>
      <c r="F9" s="46"/>
      <c r="G9" s="46"/>
      <c r="H9" s="210"/>
      <c r="I9" s="210"/>
      <c r="J9" s="210"/>
      <c r="K9" s="210"/>
      <c r="L9" s="244"/>
      <c r="M9" s="46"/>
      <c r="N9" s="214"/>
      <c r="O9" s="7"/>
      <c r="P9" s="7"/>
      <c r="Q9" s="151" t="s">
        <v>322</v>
      </c>
      <c r="R9" s="147"/>
      <c r="S9" s="148"/>
    </row>
    <row r="10" spans="1:21" ht="13.2" customHeight="1">
      <c r="A10" s="7"/>
      <c r="B10" s="42" t="s">
        <v>105</v>
      </c>
      <c r="D10" s="213"/>
      <c r="E10" s="213"/>
      <c r="F10" s="221"/>
      <c r="G10" s="221"/>
      <c r="H10" s="221"/>
      <c r="I10" s="221"/>
      <c r="J10" s="221"/>
      <c r="K10" s="221"/>
      <c r="L10" s="221"/>
      <c r="M10" s="222"/>
      <c r="N10" s="223"/>
      <c r="O10" s="7"/>
      <c r="P10" s="7"/>
      <c r="Q10" s="149" t="s">
        <v>150</v>
      </c>
      <c r="R10" s="147"/>
      <c r="S10" s="148"/>
    </row>
    <row r="11" spans="1:21">
      <c r="A11" s="7"/>
      <c r="B11" s="92">
        <v>501</v>
      </c>
      <c r="C11" s="70" t="s">
        <v>151</v>
      </c>
      <c r="D11" s="70"/>
      <c r="E11" s="70"/>
      <c r="F11" s="206">
        <f>+'B. Trial Balance'!I41</f>
        <v>0</v>
      </c>
      <c r="G11" s="169"/>
      <c r="H11" s="206">
        <f>+'B. Trial Balance'!L41</f>
        <v>0</v>
      </c>
      <c r="I11" s="206">
        <f>+'B. Trial Balance'!M41</f>
        <v>0</v>
      </c>
      <c r="J11" s="206">
        <f>+I11-H11</f>
        <v>0</v>
      </c>
      <c r="K11" s="169"/>
      <c r="L11" s="245">
        <f>+'B. Trial Balance'!O41</f>
        <v>0</v>
      </c>
      <c r="M11" s="206">
        <f>+L11-I11</f>
        <v>0</v>
      </c>
      <c r="N11" s="211" t="str">
        <f>IF(L11=0,"0",M11/I11)</f>
        <v>0</v>
      </c>
      <c r="O11" s="7"/>
      <c r="P11" s="134"/>
      <c r="Q11" s="150" t="s">
        <v>146</v>
      </c>
      <c r="R11" s="147"/>
      <c r="S11" s="148"/>
    </row>
    <row r="12" spans="1:21">
      <c r="A12" s="7"/>
      <c r="B12" s="92">
        <v>502</v>
      </c>
      <c r="C12" s="70" t="s">
        <v>156</v>
      </c>
      <c r="D12" s="70"/>
      <c r="E12" s="70"/>
      <c r="F12" s="206">
        <f>+'B. Trial Balance'!I55</f>
        <v>0</v>
      </c>
      <c r="G12" s="169"/>
      <c r="H12" s="206">
        <f>+'B. Trial Balance'!L55</f>
        <v>0</v>
      </c>
      <c r="I12" s="207">
        <f>+'B. Trial Balance'!M55</f>
        <v>0</v>
      </c>
      <c r="J12" s="206">
        <f t="shared" ref="J12:J21" si="0">+I12-H12</f>
        <v>0</v>
      </c>
      <c r="K12" s="169"/>
      <c r="L12" s="245">
        <f>+'B. Trial Balance'!O55</f>
        <v>0</v>
      </c>
      <c r="M12" s="206">
        <f t="shared" ref="M12:M21" si="1">+L12-I12</f>
        <v>0</v>
      </c>
      <c r="N12" s="211" t="str">
        <f t="shared" ref="N12:N21" si="2">IF(L12=0,"0",M12/I12)</f>
        <v>0</v>
      </c>
      <c r="O12" s="7"/>
      <c r="P12" s="134" t="s">
        <v>229</v>
      </c>
      <c r="Q12" s="150" t="s">
        <v>145</v>
      </c>
      <c r="R12" s="147"/>
      <c r="S12" s="148"/>
    </row>
    <row r="13" spans="1:21">
      <c r="A13" s="7"/>
      <c r="B13" s="92">
        <v>510</v>
      </c>
      <c r="C13" s="70" t="s">
        <v>162</v>
      </c>
      <c r="D13" s="70"/>
      <c r="E13" s="70"/>
      <c r="F13" s="206">
        <f>+'B. Trial Balance'!I66</f>
        <v>0</v>
      </c>
      <c r="G13" s="169"/>
      <c r="H13" s="206">
        <f>+'B. Trial Balance'!L66</f>
        <v>0</v>
      </c>
      <c r="I13" s="207">
        <f>+'B. Trial Balance'!M66</f>
        <v>0</v>
      </c>
      <c r="J13" s="206">
        <f t="shared" si="0"/>
        <v>0</v>
      </c>
      <c r="K13" s="169"/>
      <c r="L13" s="245">
        <f>+'B. Trial Balance'!O66</f>
        <v>0</v>
      </c>
      <c r="M13" s="206">
        <f t="shared" si="1"/>
        <v>0</v>
      </c>
      <c r="N13" s="211" t="str">
        <f t="shared" si="2"/>
        <v>0</v>
      </c>
      <c r="O13" s="7"/>
      <c r="P13" s="134" t="s">
        <v>229</v>
      </c>
      <c r="Q13" s="150"/>
      <c r="R13" s="147"/>
      <c r="S13" s="148"/>
    </row>
    <row r="14" spans="1:21">
      <c r="A14" s="7"/>
      <c r="B14" s="92">
        <v>525</v>
      </c>
      <c r="C14" s="70" t="s">
        <v>236</v>
      </c>
      <c r="D14" s="70"/>
      <c r="E14" s="70"/>
      <c r="F14" s="206">
        <f>+'B. Trial Balance'!I77</f>
        <v>0</v>
      </c>
      <c r="G14" s="169"/>
      <c r="H14" s="206">
        <f>+'B. Trial Balance'!L77</f>
        <v>0</v>
      </c>
      <c r="I14" s="207">
        <f>+'B. Trial Balance'!M77</f>
        <v>0</v>
      </c>
      <c r="J14" s="206">
        <f t="shared" si="0"/>
        <v>0</v>
      </c>
      <c r="K14" s="169"/>
      <c r="L14" s="245">
        <f>+'B. Trial Balance'!O77</f>
        <v>0</v>
      </c>
      <c r="M14" s="206">
        <f t="shared" si="1"/>
        <v>0</v>
      </c>
      <c r="N14" s="211" t="str">
        <f t="shared" si="2"/>
        <v>0</v>
      </c>
      <c r="O14" s="7"/>
      <c r="P14" s="134" t="s">
        <v>229</v>
      </c>
      <c r="Q14" s="7"/>
      <c r="R14" s="7"/>
    </row>
    <row r="15" spans="1:21">
      <c r="A15" s="7"/>
      <c r="B15" s="92">
        <v>530</v>
      </c>
      <c r="C15" s="70" t="s">
        <v>163</v>
      </c>
      <c r="D15" s="70"/>
      <c r="E15" s="70"/>
      <c r="F15" s="206">
        <f>+'B. Trial Balance'!I86</f>
        <v>0</v>
      </c>
      <c r="G15" s="169"/>
      <c r="H15" s="206">
        <f>+'B. Trial Balance'!L86</f>
        <v>0</v>
      </c>
      <c r="I15" s="207">
        <f>+'B. Trial Balance'!M86</f>
        <v>0</v>
      </c>
      <c r="J15" s="206">
        <f t="shared" si="0"/>
        <v>0</v>
      </c>
      <c r="K15" s="169"/>
      <c r="L15" s="245">
        <f>+'B. Trial Balance'!O86</f>
        <v>0</v>
      </c>
      <c r="M15" s="206">
        <f t="shared" si="1"/>
        <v>0</v>
      </c>
      <c r="N15" s="211" t="str">
        <f t="shared" si="2"/>
        <v>0</v>
      </c>
      <c r="O15" s="7"/>
      <c r="P15" s="134" t="s">
        <v>229</v>
      </c>
      <c r="Q15" s="9"/>
      <c r="R15" s="7"/>
    </row>
    <row r="16" spans="1:21">
      <c r="A16" s="7"/>
      <c r="B16" s="92">
        <v>535</v>
      </c>
      <c r="C16" s="70" t="s">
        <v>106</v>
      </c>
      <c r="D16" s="70"/>
      <c r="E16" s="70"/>
      <c r="F16" s="206">
        <f>+'B. Trial Balance'!I95</f>
        <v>0</v>
      </c>
      <c r="G16" s="169"/>
      <c r="H16" s="206">
        <f>+'B. Trial Balance'!L95</f>
        <v>0</v>
      </c>
      <c r="I16" s="207">
        <f>+'B. Trial Balance'!M95</f>
        <v>0</v>
      </c>
      <c r="J16" s="206">
        <f t="shared" si="0"/>
        <v>0</v>
      </c>
      <c r="K16" s="169"/>
      <c r="L16" s="245">
        <f>+'B. Trial Balance'!O95</f>
        <v>0</v>
      </c>
      <c r="M16" s="206">
        <f t="shared" si="1"/>
        <v>0</v>
      </c>
      <c r="N16" s="211" t="str">
        <f t="shared" si="2"/>
        <v>0</v>
      </c>
      <c r="O16" s="7"/>
      <c r="P16" s="134" t="s">
        <v>229</v>
      </c>
      <c r="Q16" s="7"/>
      <c r="R16" s="7"/>
    </row>
    <row r="17" spans="1:18">
      <c r="A17" s="7"/>
      <c r="B17" s="92">
        <v>545</v>
      </c>
      <c r="C17" s="70" t="s">
        <v>164</v>
      </c>
      <c r="D17" s="70"/>
      <c r="E17" s="70"/>
      <c r="F17" s="206">
        <f>+'B. Trial Balance'!I109</f>
        <v>0</v>
      </c>
      <c r="G17" s="169"/>
      <c r="H17" s="206">
        <f>+'B. Trial Balance'!L109</f>
        <v>0</v>
      </c>
      <c r="I17" s="207">
        <f>+'B. Trial Balance'!M109</f>
        <v>0</v>
      </c>
      <c r="J17" s="206">
        <f t="shared" si="0"/>
        <v>0</v>
      </c>
      <c r="K17" s="169"/>
      <c r="L17" s="245">
        <f>+'B. Trial Balance'!O109</f>
        <v>0</v>
      </c>
      <c r="M17" s="206">
        <f t="shared" si="1"/>
        <v>0</v>
      </c>
      <c r="N17" s="211" t="str">
        <f t="shared" si="2"/>
        <v>0</v>
      </c>
      <c r="O17" s="7"/>
      <c r="P17" s="134" t="s">
        <v>229</v>
      </c>
      <c r="Q17" s="17"/>
      <c r="R17" s="7"/>
    </row>
    <row r="18" spans="1:18">
      <c r="A18" s="7"/>
      <c r="B18" s="92">
        <v>550</v>
      </c>
      <c r="C18" s="70" t="s">
        <v>166</v>
      </c>
      <c r="D18" s="70"/>
      <c r="E18" s="70"/>
      <c r="F18" s="206">
        <f>+'B. Trial Balance'!I121</f>
        <v>0</v>
      </c>
      <c r="G18" s="169"/>
      <c r="H18" s="206">
        <f>+'B. Trial Balance'!L121</f>
        <v>0</v>
      </c>
      <c r="I18" s="207">
        <f>+'B. Trial Balance'!M121</f>
        <v>0</v>
      </c>
      <c r="J18" s="206">
        <f t="shared" si="0"/>
        <v>0</v>
      </c>
      <c r="K18" s="169"/>
      <c r="L18" s="245">
        <f>+'B. Trial Balance'!O121</f>
        <v>0</v>
      </c>
      <c r="M18" s="206">
        <f t="shared" si="1"/>
        <v>0</v>
      </c>
      <c r="N18" s="211" t="str">
        <f t="shared" si="2"/>
        <v>0</v>
      </c>
      <c r="O18" s="7"/>
      <c r="P18" s="134" t="s">
        <v>229</v>
      </c>
      <c r="Q18" s="18"/>
      <c r="R18" s="7"/>
    </row>
    <row r="19" spans="1:18">
      <c r="A19" s="7"/>
      <c r="B19" s="92">
        <v>555</v>
      </c>
      <c r="C19" s="70" t="s">
        <v>167</v>
      </c>
      <c r="D19" s="70"/>
      <c r="E19" s="70"/>
      <c r="F19" s="206">
        <f>+'B. Trial Balance'!I142</f>
        <v>0</v>
      </c>
      <c r="G19" s="169"/>
      <c r="H19" s="206">
        <f>+'B. Trial Balance'!L142</f>
        <v>0</v>
      </c>
      <c r="I19" s="207">
        <f>+'B. Trial Balance'!M142</f>
        <v>0</v>
      </c>
      <c r="J19" s="206">
        <f t="shared" si="0"/>
        <v>0</v>
      </c>
      <c r="K19" s="169"/>
      <c r="L19" s="245">
        <f>+'B. Trial Balance'!O142</f>
        <v>0</v>
      </c>
      <c r="M19" s="206">
        <f t="shared" si="1"/>
        <v>0</v>
      </c>
      <c r="N19" s="211" t="str">
        <f t="shared" si="2"/>
        <v>0</v>
      </c>
      <c r="O19" s="7"/>
      <c r="P19" s="134" t="s">
        <v>229</v>
      </c>
      <c r="Q19" s="18"/>
      <c r="R19" s="7"/>
    </row>
    <row r="20" spans="1:18">
      <c r="A20" s="7"/>
      <c r="B20" s="92">
        <v>565</v>
      </c>
      <c r="C20" s="70" t="s">
        <v>173</v>
      </c>
      <c r="D20" s="70"/>
      <c r="E20" s="70"/>
      <c r="F20" s="206">
        <f>+'B. Trial Balance'!I154</f>
        <v>0</v>
      </c>
      <c r="G20" s="169"/>
      <c r="H20" s="206">
        <f>+'B. Trial Balance'!L154</f>
        <v>0</v>
      </c>
      <c r="I20" s="207">
        <f>+'B. Trial Balance'!M154</f>
        <v>0</v>
      </c>
      <c r="J20" s="206">
        <f t="shared" si="0"/>
        <v>0</v>
      </c>
      <c r="K20" s="169"/>
      <c r="L20" s="245">
        <f>+'B. Trial Balance'!O154</f>
        <v>0</v>
      </c>
      <c r="M20" s="206">
        <f t="shared" si="1"/>
        <v>0</v>
      </c>
      <c r="N20" s="211" t="str">
        <f t="shared" si="2"/>
        <v>0</v>
      </c>
      <c r="O20" s="7"/>
      <c r="P20" s="134" t="s">
        <v>229</v>
      </c>
      <c r="Q20" s="7"/>
      <c r="R20" s="7"/>
    </row>
    <row r="21" spans="1:18">
      <c r="A21" s="7"/>
      <c r="B21" s="92">
        <v>569</v>
      </c>
      <c r="C21" s="70" t="s">
        <v>107</v>
      </c>
      <c r="D21" s="70"/>
      <c r="E21" s="70"/>
      <c r="F21" s="206">
        <f>+'B. Trial Balance'!I172</f>
        <v>0</v>
      </c>
      <c r="G21" s="169"/>
      <c r="H21" s="206">
        <f>+'B. Trial Balance'!L172</f>
        <v>0</v>
      </c>
      <c r="I21" s="207">
        <f>+'B. Trial Balance'!M172</f>
        <v>0</v>
      </c>
      <c r="J21" s="206">
        <f t="shared" si="0"/>
        <v>0</v>
      </c>
      <c r="K21" s="169"/>
      <c r="L21" s="245">
        <f>+'B. Trial Balance'!O172</f>
        <v>0</v>
      </c>
      <c r="M21" s="206">
        <f t="shared" si="1"/>
        <v>0</v>
      </c>
      <c r="N21" s="211" t="str">
        <f t="shared" si="2"/>
        <v>0</v>
      </c>
      <c r="O21" s="7"/>
      <c r="P21" s="134" t="s">
        <v>229</v>
      </c>
      <c r="Q21" s="7"/>
      <c r="R21" s="7"/>
    </row>
    <row r="22" spans="1:18" ht="13.8" thickBot="1">
      <c r="A22" s="7"/>
      <c r="B22" s="92"/>
      <c r="C22" s="70"/>
      <c r="D22" s="70"/>
      <c r="E22" s="70"/>
      <c r="F22" s="169"/>
      <c r="G22" s="169"/>
      <c r="H22" s="169"/>
      <c r="I22" s="169"/>
      <c r="J22" s="169"/>
      <c r="K22" s="169"/>
      <c r="L22" s="246"/>
      <c r="M22" s="169"/>
      <c r="N22" s="136"/>
      <c r="O22" s="7"/>
      <c r="P22" s="33"/>
      <c r="Q22" s="7"/>
      <c r="R22" s="7"/>
    </row>
    <row r="23" spans="1:18" ht="14.4" thickTop="1" thickBot="1">
      <c r="A23" s="7"/>
      <c r="B23" s="315" t="s">
        <v>108</v>
      </c>
      <c r="C23" s="316"/>
      <c r="D23" s="314"/>
      <c r="F23" s="317">
        <f>SUM(F11:F22)</f>
        <v>0</v>
      </c>
      <c r="G23" s="167"/>
      <c r="H23" s="317">
        <f>SUM(H11:H22)</f>
        <v>0</v>
      </c>
      <c r="I23" s="317">
        <f>SUM(I11:I22)</f>
        <v>0</v>
      </c>
      <c r="J23" s="217">
        <f>+I23-H23</f>
        <v>0</v>
      </c>
      <c r="K23" s="167"/>
      <c r="L23" s="318">
        <f>SUM(L11:L22)</f>
        <v>0</v>
      </c>
      <c r="M23" s="217">
        <f>SUM(M11:M22)</f>
        <v>0</v>
      </c>
      <c r="N23" s="214"/>
      <c r="O23" s="7"/>
      <c r="P23" s="33"/>
      <c r="Q23" s="7"/>
      <c r="R23" s="7"/>
    </row>
    <row r="24" spans="1:18" ht="13.8" thickTop="1">
      <c r="A24" s="7"/>
      <c r="B24" s="43"/>
      <c r="C24" s="42"/>
      <c r="D24" s="42"/>
      <c r="E24" s="50"/>
      <c r="F24" s="168"/>
      <c r="G24" s="167"/>
      <c r="H24" s="168"/>
      <c r="I24" s="168"/>
      <c r="J24" s="168"/>
      <c r="K24" s="167"/>
      <c r="L24" s="247"/>
      <c r="M24" s="174"/>
      <c r="N24" s="160"/>
      <c r="O24" s="7"/>
      <c r="P24" s="33"/>
      <c r="Q24" s="7"/>
      <c r="R24" s="7"/>
    </row>
    <row r="25" spans="1:18">
      <c r="A25" s="7"/>
      <c r="B25" s="43"/>
      <c r="D25" s="42"/>
      <c r="E25" s="50"/>
      <c r="F25" s="169"/>
      <c r="G25" s="169"/>
      <c r="H25" s="169"/>
      <c r="I25" s="169"/>
      <c r="J25" s="169"/>
      <c r="K25" s="169"/>
      <c r="L25" s="246"/>
      <c r="M25" s="174"/>
      <c r="N25" s="160"/>
      <c r="O25" s="7"/>
      <c r="P25" s="33"/>
      <c r="Q25" s="7"/>
      <c r="R25" s="7"/>
    </row>
    <row r="26" spans="1:18">
      <c r="A26" s="7"/>
      <c r="B26" s="42" t="s">
        <v>109</v>
      </c>
      <c r="C26" s="42"/>
      <c r="D26" s="42"/>
      <c r="E26" s="50"/>
      <c r="F26" s="169"/>
      <c r="G26" s="169"/>
      <c r="H26" s="169"/>
      <c r="I26" s="169"/>
      <c r="J26" s="169"/>
      <c r="K26" s="169"/>
      <c r="L26" s="246"/>
      <c r="M26" s="174"/>
      <c r="N26" s="160"/>
      <c r="O26" s="7"/>
      <c r="P26" s="33"/>
      <c r="Q26" s="7"/>
      <c r="R26" s="7"/>
    </row>
    <row r="27" spans="1:18">
      <c r="A27" s="7"/>
      <c r="B27" s="92"/>
      <c r="C27" s="50" t="s">
        <v>180</v>
      </c>
      <c r="D27" s="50"/>
      <c r="E27" s="50"/>
      <c r="F27" s="169"/>
      <c r="G27" s="169"/>
      <c r="H27" s="169"/>
      <c r="I27" s="169"/>
      <c r="J27" s="169"/>
      <c r="K27" s="169"/>
      <c r="L27" s="246"/>
      <c r="M27" s="174"/>
      <c r="N27" s="160"/>
      <c r="O27" s="7"/>
      <c r="P27" s="33"/>
      <c r="Q27" s="7"/>
      <c r="R27" s="7"/>
    </row>
    <row r="28" spans="1:18">
      <c r="A28" s="7"/>
      <c r="B28" s="92">
        <v>601</v>
      </c>
      <c r="C28" s="70" t="s">
        <v>57</v>
      </c>
      <c r="D28" s="70"/>
      <c r="E28" s="70"/>
      <c r="F28" s="206">
        <f>+'B. Trial Balance'!I185</f>
        <v>0</v>
      </c>
      <c r="G28" s="169"/>
      <c r="H28" s="206">
        <f>+'B. Trial Balance'!L185</f>
        <v>0</v>
      </c>
      <c r="I28" s="206">
        <f>+'B. Trial Balance'!M185</f>
        <v>0</v>
      </c>
      <c r="J28" s="206">
        <f t="shared" ref="J28:J81" si="3">+I28-H28</f>
        <v>0</v>
      </c>
      <c r="K28" s="169"/>
      <c r="L28" s="245">
        <f>+'C. Clergy &amp; Religious Salaries'!L22</f>
        <v>0</v>
      </c>
      <c r="M28" s="206">
        <f>+L28-I28</f>
        <v>0</v>
      </c>
      <c r="N28" s="211" t="str">
        <f t="shared" ref="N28:N81" si="4">IF(L28=0,"0",M28/I28)</f>
        <v>0</v>
      </c>
      <c r="O28" s="7"/>
      <c r="P28" s="134" t="s">
        <v>229</v>
      </c>
      <c r="Q28" s="7"/>
      <c r="R28" s="7"/>
    </row>
    <row r="29" spans="1:18">
      <c r="A29" s="7"/>
      <c r="B29" s="92"/>
      <c r="C29" s="70" t="s">
        <v>52</v>
      </c>
      <c r="D29" s="70"/>
      <c r="E29" s="70"/>
      <c r="F29" s="206">
        <f>'B. Trial Balance'!I187</f>
        <v>0</v>
      </c>
      <c r="G29" s="169"/>
      <c r="H29" s="206">
        <f>+'B. Trial Balance'!L187</f>
        <v>0</v>
      </c>
      <c r="I29" s="206">
        <f>+'B. Trial Balance'!M187</f>
        <v>0</v>
      </c>
      <c r="J29" s="206">
        <f t="shared" si="3"/>
        <v>0</v>
      </c>
      <c r="K29" s="169"/>
      <c r="L29" s="245">
        <f>'C. Clergy &amp; Religious Salaries'!L32</f>
        <v>0</v>
      </c>
      <c r="M29" s="206">
        <f>+L29-I29</f>
        <v>0</v>
      </c>
      <c r="N29" s="211" t="str">
        <f t="shared" si="4"/>
        <v>0</v>
      </c>
      <c r="O29" s="7"/>
      <c r="P29" s="134" t="s">
        <v>229</v>
      </c>
      <c r="Q29" s="7"/>
      <c r="R29" s="7"/>
    </row>
    <row r="30" spans="1:18" ht="13.8" thickBot="1">
      <c r="A30" s="7"/>
      <c r="B30" s="92"/>
      <c r="C30" s="70" t="s">
        <v>53</v>
      </c>
      <c r="D30" s="70"/>
      <c r="E30" s="70"/>
      <c r="F30" s="219">
        <f>+'B. Trial Balance'!I211</f>
        <v>0</v>
      </c>
      <c r="G30" s="169"/>
      <c r="H30" s="219">
        <f>+'B. Trial Balance'!L211</f>
        <v>0</v>
      </c>
      <c r="I30" s="219">
        <f>+'B. Trial Balance'!M211</f>
        <v>0</v>
      </c>
      <c r="J30" s="206">
        <f t="shared" si="3"/>
        <v>0</v>
      </c>
      <c r="K30" s="169"/>
      <c r="L30" s="248">
        <f>+'D. Lay Salaries'!J59</f>
        <v>0</v>
      </c>
      <c r="M30" s="219">
        <f>+L30-I30</f>
        <v>0</v>
      </c>
      <c r="N30" s="211" t="str">
        <f t="shared" si="4"/>
        <v>0</v>
      </c>
      <c r="O30" s="7"/>
      <c r="P30" s="134" t="s">
        <v>229</v>
      </c>
      <c r="Q30" s="7"/>
      <c r="R30" s="7"/>
    </row>
    <row r="31" spans="1:18" ht="13.8" thickBot="1">
      <c r="A31" s="7"/>
      <c r="B31" s="92">
        <v>601</v>
      </c>
      <c r="C31" s="70"/>
      <c r="D31" s="70" t="s">
        <v>54</v>
      </c>
      <c r="E31" s="70"/>
      <c r="F31" s="220">
        <f>SUM(F27:F30)</f>
        <v>0</v>
      </c>
      <c r="G31" s="169"/>
      <c r="H31" s="220">
        <f>SUM(H27:H30)</f>
        <v>0</v>
      </c>
      <c r="I31" s="220">
        <f>SUM(I27:I30)</f>
        <v>0</v>
      </c>
      <c r="J31" s="220">
        <f>SUM(J27:J30)</f>
        <v>0</v>
      </c>
      <c r="K31" s="169"/>
      <c r="L31" s="249">
        <f>SUM(L27:L30)</f>
        <v>0</v>
      </c>
      <c r="M31" s="220">
        <f>SUM(M27:M30)</f>
        <v>0</v>
      </c>
      <c r="N31" s="136"/>
      <c r="O31" s="7"/>
      <c r="P31" s="134" t="s">
        <v>229</v>
      </c>
      <c r="Q31" s="7"/>
      <c r="R31" s="7"/>
    </row>
    <row r="32" spans="1:18" ht="18" customHeight="1" thickBot="1">
      <c r="A32" s="7"/>
      <c r="B32" s="70"/>
      <c r="C32" s="70"/>
      <c r="D32" s="70"/>
      <c r="E32" s="70"/>
      <c r="F32" s="169"/>
      <c r="G32" s="169"/>
      <c r="H32" s="169"/>
      <c r="I32" s="169"/>
      <c r="J32" s="169"/>
      <c r="K32" s="169"/>
      <c r="L32" s="246"/>
      <c r="M32" s="175"/>
      <c r="N32" s="136"/>
      <c r="O32" s="7"/>
      <c r="P32" s="7"/>
      <c r="Q32" s="7"/>
      <c r="R32" s="7"/>
    </row>
    <row r="33" spans="1:18" ht="13.8" thickBot="1">
      <c r="A33" s="7"/>
      <c r="B33" s="92">
        <v>602</v>
      </c>
      <c r="C33" s="50" t="s">
        <v>125</v>
      </c>
      <c r="D33" s="70"/>
      <c r="E33" s="70"/>
      <c r="F33" s="220">
        <f>'B. Trial Balance'!I213</f>
        <v>0</v>
      </c>
      <c r="G33" s="169"/>
      <c r="H33" s="220">
        <f>'B. Trial Balance'!L213</f>
        <v>0</v>
      </c>
      <c r="I33" s="220">
        <f>+'B. Trial Balance'!M213</f>
        <v>0</v>
      </c>
      <c r="J33" s="220">
        <f t="shared" si="3"/>
        <v>0</v>
      </c>
      <c r="K33" s="169"/>
      <c r="L33" s="249">
        <f>+'G. Lay payroll tax &amp; benefits'!N6</f>
        <v>0</v>
      </c>
      <c r="M33" s="220">
        <f>+L33-I33</f>
        <v>0</v>
      </c>
      <c r="N33" s="208" t="str">
        <f t="shared" si="4"/>
        <v>0</v>
      </c>
      <c r="O33" s="7"/>
      <c r="P33" s="134" t="s">
        <v>229</v>
      </c>
      <c r="Q33" s="7"/>
      <c r="R33" s="7"/>
    </row>
    <row r="34" spans="1:18">
      <c r="A34" s="7"/>
      <c r="B34" s="92"/>
      <c r="C34" s="70"/>
      <c r="D34" s="70"/>
      <c r="E34" s="70"/>
      <c r="F34" s="169"/>
      <c r="G34" s="169"/>
      <c r="H34" s="169"/>
      <c r="I34" s="169"/>
      <c r="J34" s="169"/>
      <c r="K34" s="169"/>
      <c r="L34" s="246"/>
      <c r="M34" s="169"/>
      <c r="N34" s="136"/>
      <c r="O34" s="7"/>
      <c r="P34" s="7"/>
      <c r="Q34" s="7"/>
      <c r="R34" s="7"/>
    </row>
    <row r="35" spans="1:18">
      <c r="A35" s="7"/>
      <c r="B35" s="92"/>
      <c r="C35" s="50" t="s">
        <v>241</v>
      </c>
      <c r="D35" s="70"/>
      <c r="E35" s="70"/>
      <c r="F35" s="169"/>
      <c r="G35" s="169"/>
      <c r="H35" s="169"/>
      <c r="I35" s="169"/>
      <c r="J35" s="169"/>
      <c r="K35" s="169"/>
      <c r="L35" s="246"/>
      <c r="M35" s="169"/>
      <c r="N35" s="136"/>
      <c r="O35" s="7"/>
      <c r="P35" s="7"/>
      <c r="Q35" s="7"/>
      <c r="R35" s="7"/>
    </row>
    <row r="36" spans="1:18">
      <c r="A36" s="7"/>
      <c r="B36" s="92">
        <v>603.1</v>
      </c>
      <c r="C36" s="70" t="s">
        <v>57</v>
      </c>
      <c r="D36" s="70"/>
      <c r="E36" s="70"/>
      <c r="F36" s="206">
        <f>+'B. Trial Balance'!I222</f>
        <v>0</v>
      </c>
      <c r="G36" s="169"/>
      <c r="H36" s="206">
        <f>'B. Trial Balance'!L222</f>
        <v>0</v>
      </c>
      <c r="I36" s="206">
        <f>+'B. Trial Balance'!M222</f>
        <v>0</v>
      </c>
      <c r="J36" s="206">
        <f t="shared" si="3"/>
        <v>0</v>
      </c>
      <c r="K36" s="169"/>
      <c r="L36" s="245">
        <f>'E. Clergy Benefits'!J31</f>
        <v>0</v>
      </c>
      <c r="M36" s="206">
        <f>+L36-I36</f>
        <v>0</v>
      </c>
      <c r="N36" s="211" t="str">
        <f t="shared" si="4"/>
        <v>0</v>
      </c>
      <c r="O36" s="7"/>
      <c r="P36" s="134" t="s">
        <v>229</v>
      </c>
      <c r="Q36" s="7"/>
      <c r="R36" s="7"/>
    </row>
    <row r="37" spans="1:18">
      <c r="A37" s="7"/>
      <c r="B37" s="92">
        <v>603.20000000000005</v>
      </c>
      <c r="C37" s="70" t="s">
        <v>52</v>
      </c>
      <c r="D37" s="70"/>
      <c r="E37" s="70"/>
      <c r="F37" s="206">
        <f>+'B. Trial Balance'!I230</f>
        <v>0</v>
      </c>
      <c r="G37" s="169"/>
      <c r="H37" s="206">
        <f>'B. Trial Balance'!L230</f>
        <v>0</v>
      </c>
      <c r="I37" s="206">
        <f>+'B. Trial Balance'!M230</f>
        <v>0</v>
      </c>
      <c r="J37" s="206">
        <f t="shared" si="3"/>
        <v>0</v>
      </c>
      <c r="K37" s="169"/>
      <c r="L37" s="245">
        <f>+'F. Religious Benefits'!N27</f>
        <v>0</v>
      </c>
      <c r="M37" s="206">
        <f>+L37-I37</f>
        <v>0</v>
      </c>
      <c r="N37" s="211" t="str">
        <f t="shared" si="4"/>
        <v>0</v>
      </c>
      <c r="O37" s="7"/>
      <c r="P37" s="134" t="s">
        <v>229</v>
      </c>
      <c r="Q37" s="7"/>
      <c r="R37" s="7"/>
    </row>
    <row r="38" spans="1:18" ht="13.8" thickBot="1">
      <c r="A38" s="7"/>
      <c r="B38" s="92">
        <v>603.29999999999995</v>
      </c>
      <c r="C38" s="70" t="s">
        <v>53</v>
      </c>
      <c r="D38" s="70"/>
      <c r="E38" s="70"/>
      <c r="F38" s="219">
        <f>+'B. Trial Balance'!I237</f>
        <v>0</v>
      </c>
      <c r="G38" s="169"/>
      <c r="H38" s="219">
        <f>'B. Trial Balance'!L237</f>
        <v>0</v>
      </c>
      <c r="I38" s="219">
        <f>+'B. Trial Balance'!M237</f>
        <v>0</v>
      </c>
      <c r="J38" s="206">
        <f t="shared" si="3"/>
        <v>0</v>
      </c>
      <c r="K38" s="169"/>
      <c r="L38" s="248">
        <f>+'G. Lay payroll tax &amp; benefits'!N68</f>
        <v>0</v>
      </c>
      <c r="M38" s="219">
        <f>+L38-I38</f>
        <v>0</v>
      </c>
      <c r="N38" s="211" t="str">
        <f>IF(L38=0,"0",M38/I38)</f>
        <v>0</v>
      </c>
      <c r="O38" s="7"/>
      <c r="P38" s="134" t="s">
        <v>229</v>
      </c>
      <c r="Q38" s="7"/>
      <c r="R38" s="7"/>
    </row>
    <row r="39" spans="1:18" ht="13.8" thickBot="1">
      <c r="A39" s="7"/>
      <c r="B39" s="92">
        <v>603</v>
      </c>
      <c r="C39" s="70"/>
      <c r="D39" s="70" t="s">
        <v>235</v>
      </c>
      <c r="E39" s="70"/>
      <c r="F39" s="220">
        <f>SUM(F35:F38)</f>
        <v>0</v>
      </c>
      <c r="G39" s="169"/>
      <c r="H39" s="220">
        <f>SUM(H35:H38)</f>
        <v>0</v>
      </c>
      <c r="I39" s="220">
        <f>SUM(I35:I38)</f>
        <v>0</v>
      </c>
      <c r="J39" s="220">
        <f>SUM(J35:J38)</f>
        <v>0</v>
      </c>
      <c r="K39" s="169"/>
      <c r="L39" s="249">
        <f>SUM(L35:L38)</f>
        <v>0</v>
      </c>
      <c r="M39" s="220">
        <f>SUM(M35:M38)</f>
        <v>0</v>
      </c>
      <c r="N39" s="136"/>
      <c r="O39" s="7"/>
      <c r="P39" s="134" t="s">
        <v>229</v>
      </c>
      <c r="Q39" s="7"/>
      <c r="R39" s="7"/>
    </row>
    <row r="40" spans="1:18">
      <c r="A40" s="7"/>
      <c r="B40" s="92"/>
      <c r="C40" s="70"/>
      <c r="D40" s="70"/>
      <c r="E40" s="70"/>
      <c r="F40" s="169"/>
      <c r="G40" s="169"/>
      <c r="H40" s="169"/>
      <c r="I40" s="169"/>
      <c r="J40" s="169"/>
      <c r="K40" s="169"/>
      <c r="L40" s="246"/>
      <c r="M40" s="169"/>
      <c r="N40" s="136"/>
      <c r="O40" s="7"/>
      <c r="P40" s="7"/>
      <c r="Q40" s="7"/>
      <c r="R40" s="7"/>
    </row>
    <row r="41" spans="1:18">
      <c r="A41" s="7"/>
      <c r="B41" s="92"/>
      <c r="C41" s="50" t="s">
        <v>51</v>
      </c>
      <c r="D41" s="70"/>
      <c r="E41" s="70"/>
      <c r="F41" s="169"/>
      <c r="G41" s="169"/>
      <c r="H41" s="169"/>
      <c r="I41" s="169"/>
      <c r="J41" s="169"/>
      <c r="K41" s="169"/>
      <c r="L41" s="246"/>
      <c r="M41" s="169"/>
      <c r="N41" s="136"/>
      <c r="O41" s="7"/>
      <c r="P41" s="7"/>
      <c r="Q41" s="7"/>
      <c r="R41" s="7"/>
    </row>
    <row r="42" spans="1:18">
      <c r="A42" s="7"/>
      <c r="B42" s="92">
        <v>605</v>
      </c>
      <c r="C42" s="70" t="s">
        <v>132</v>
      </c>
      <c r="D42" s="70"/>
      <c r="E42" s="70"/>
      <c r="F42" s="206">
        <f>+'B. Trial Balance'!I242</f>
        <v>0</v>
      </c>
      <c r="G42" s="169"/>
      <c r="H42" s="206">
        <f>+'B. Trial Balance'!L242</f>
        <v>0</v>
      </c>
      <c r="I42" s="206">
        <f>+'B. Trial Balance'!M242</f>
        <v>0</v>
      </c>
      <c r="J42" s="206">
        <f t="shared" si="3"/>
        <v>0</v>
      </c>
      <c r="K42" s="169"/>
      <c r="L42" s="245">
        <f>+'H. Automotive'!F15</f>
        <v>0</v>
      </c>
      <c r="M42" s="206">
        <f t="shared" ref="M42:M58" si="5">+L42-I42</f>
        <v>0</v>
      </c>
      <c r="N42" s="211" t="str">
        <f t="shared" si="4"/>
        <v>0</v>
      </c>
      <c r="O42" s="7"/>
      <c r="P42" s="134" t="s">
        <v>229</v>
      </c>
      <c r="Q42" s="7"/>
      <c r="R42" s="7"/>
    </row>
    <row r="43" spans="1:18">
      <c r="A43" s="7"/>
      <c r="B43" s="92">
        <v>610</v>
      </c>
      <c r="C43" s="70" t="s">
        <v>220</v>
      </c>
      <c r="D43" s="70"/>
      <c r="E43" s="70"/>
      <c r="F43" s="206">
        <f>+'B. Trial Balance'!I262</f>
        <v>0</v>
      </c>
      <c r="G43" s="169"/>
      <c r="H43" s="206">
        <f>+'B. Trial Balance'!L262</f>
        <v>0</v>
      </c>
      <c r="I43" s="206">
        <f>+'B. Trial Balance'!M262</f>
        <v>0</v>
      </c>
      <c r="J43" s="206">
        <f t="shared" si="3"/>
        <v>0</v>
      </c>
      <c r="K43" s="169"/>
      <c r="L43" s="245">
        <f>+'B. Trial Balance'!O262</f>
        <v>0</v>
      </c>
      <c r="M43" s="206">
        <f t="shared" si="5"/>
        <v>0</v>
      </c>
      <c r="N43" s="211" t="str">
        <f t="shared" si="4"/>
        <v>0</v>
      </c>
      <c r="O43" s="7"/>
      <c r="P43" s="134" t="s">
        <v>229</v>
      </c>
      <c r="Q43" s="7"/>
      <c r="R43" s="7"/>
    </row>
    <row r="44" spans="1:18">
      <c r="A44" s="7"/>
      <c r="B44" s="92">
        <v>615</v>
      </c>
      <c r="C44" s="70" t="s">
        <v>221</v>
      </c>
      <c r="D44" s="70"/>
      <c r="E44" s="70"/>
      <c r="F44" s="206">
        <f>+'B. Trial Balance'!I273</f>
        <v>0</v>
      </c>
      <c r="G44" s="169"/>
      <c r="H44" s="206">
        <f>+'B. Trial Balance'!L273</f>
        <v>0</v>
      </c>
      <c r="I44" s="206">
        <f>+'B. Trial Balance'!M273</f>
        <v>0</v>
      </c>
      <c r="J44" s="206">
        <f t="shared" si="3"/>
        <v>0</v>
      </c>
      <c r="K44" s="169"/>
      <c r="L44" s="245">
        <f>+'B. Trial Balance'!O273</f>
        <v>0</v>
      </c>
      <c r="M44" s="206">
        <f t="shared" si="5"/>
        <v>0</v>
      </c>
      <c r="N44" s="211" t="str">
        <f t="shared" si="4"/>
        <v>0</v>
      </c>
      <c r="O44" s="7"/>
      <c r="P44" s="134" t="s">
        <v>229</v>
      </c>
      <c r="Q44" s="7"/>
      <c r="R44" s="7"/>
    </row>
    <row r="45" spans="1:18">
      <c r="A45" s="7"/>
      <c r="B45" s="92">
        <v>620</v>
      </c>
      <c r="C45" s="70" t="s">
        <v>222</v>
      </c>
      <c r="D45" s="70"/>
      <c r="E45" s="70"/>
      <c r="F45" s="206">
        <f>+'B. Trial Balance'!I283</f>
        <v>0</v>
      </c>
      <c r="G45" s="169"/>
      <c r="H45" s="206">
        <f>+'B. Trial Balance'!L283</f>
        <v>0</v>
      </c>
      <c r="I45" s="206">
        <f>+'B. Trial Balance'!M283</f>
        <v>0</v>
      </c>
      <c r="J45" s="206">
        <f t="shared" si="3"/>
        <v>0</v>
      </c>
      <c r="K45" s="169"/>
      <c r="L45" s="245">
        <f>+'B. Trial Balance'!O283</f>
        <v>0</v>
      </c>
      <c r="M45" s="206">
        <f t="shared" si="5"/>
        <v>0</v>
      </c>
      <c r="N45" s="211" t="str">
        <f t="shared" si="4"/>
        <v>0</v>
      </c>
      <c r="O45" s="7"/>
      <c r="P45" s="134" t="s">
        <v>229</v>
      </c>
      <c r="Q45" s="7"/>
      <c r="R45" s="7"/>
    </row>
    <row r="46" spans="1:18">
      <c r="A46" s="7"/>
      <c r="B46" s="92">
        <v>623</v>
      </c>
      <c r="C46" s="70" t="s">
        <v>223</v>
      </c>
      <c r="D46" s="70"/>
      <c r="E46" s="70"/>
      <c r="F46" s="206">
        <f>+'B. Trial Balance'!I293</f>
        <v>0</v>
      </c>
      <c r="G46" s="169"/>
      <c r="H46" s="206">
        <f>+'B. Trial Balance'!L293</f>
        <v>0</v>
      </c>
      <c r="I46" s="206">
        <f>+'B. Trial Balance'!M293</f>
        <v>0</v>
      </c>
      <c r="J46" s="206">
        <f t="shared" si="3"/>
        <v>0</v>
      </c>
      <c r="K46" s="169"/>
      <c r="L46" s="245">
        <f>+'B. Trial Balance'!O293</f>
        <v>0</v>
      </c>
      <c r="M46" s="206">
        <f t="shared" si="5"/>
        <v>0</v>
      </c>
      <c r="N46" s="211" t="str">
        <f t="shared" si="4"/>
        <v>0</v>
      </c>
      <c r="O46" s="7"/>
      <c r="P46" s="134" t="s">
        <v>229</v>
      </c>
      <c r="Q46" s="7"/>
      <c r="R46" s="7"/>
    </row>
    <row r="47" spans="1:18">
      <c r="A47" s="7"/>
      <c r="B47" s="92">
        <v>625</v>
      </c>
      <c r="C47" s="70" t="s">
        <v>50</v>
      </c>
      <c r="D47" s="70"/>
      <c r="E47" s="70"/>
      <c r="F47" s="206">
        <f>+'B. Trial Balance'!I307</f>
        <v>0</v>
      </c>
      <c r="G47" s="169"/>
      <c r="H47" s="206">
        <f>+'B. Trial Balance'!L307</f>
        <v>0</v>
      </c>
      <c r="I47" s="206">
        <f>+'B. Trial Balance'!M307</f>
        <v>0</v>
      </c>
      <c r="J47" s="206">
        <f t="shared" si="3"/>
        <v>0</v>
      </c>
      <c r="K47" s="169"/>
      <c r="L47" s="245">
        <f>+'B. Trial Balance'!O307</f>
        <v>0</v>
      </c>
      <c r="M47" s="206">
        <f t="shared" si="5"/>
        <v>0</v>
      </c>
      <c r="N47" s="211" t="str">
        <f t="shared" si="4"/>
        <v>0</v>
      </c>
      <c r="O47" s="7"/>
      <c r="P47" s="134" t="s">
        <v>229</v>
      </c>
      <c r="Q47" s="7"/>
      <c r="R47" s="7"/>
    </row>
    <row r="48" spans="1:18">
      <c r="A48" s="7"/>
      <c r="B48" s="92">
        <v>628</v>
      </c>
      <c r="C48" s="70" t="s">
        <v>224</v>
      </c>
      <c r="D48" s="70"/>
      <c r="E48" s="70"/>
      <c r="F48" s="206">
        <f>+'B. Trial Balance'!I312</f>
        <v>0</v>
      </c>
      <c r="G48" s="169"/>
      <c r="H48" s="206">
        <f>+'B. Trial Balance'!L312</f>
        <v>0</v>
      </c>
      <c r="I48" s="206">
        <f>+'B. Trial Balance'!M312</f>
        <v>0</v>
      </c>
      <c r="J48" s="206">
        <f t="shared" si="3"/>
        <v>0</v>
      </c>
      <c r="K48" s="169"/>
      <c r="L48" s="245">
        <f>+'B. Trial Balance'!O312</f>
        <v>0</v>
      </c>
      <c r="M48" s="206">
        <f t="shared" si="5"/>
        <v>0</v>
      </c>
      <c r="N48" s="211" t="str">
        <f t="shared" si="4"/>
        <v>0</v>
      </c>
      <c r="O48" s="7"/>
      <c r="P48" s="134" t="s">
        <v>229</v>
      </c>
      <c r="Q48" s="7"/>
      <c r="R48" s="7"/>
    </row>
    <row r="49" spans="1:18">
      <c r="A49" s="7"/>
      <c r="B49" s="92">
        <v>630</v>
      </c>
      <c r="C49" s="70" t="s">
        <v>163</v>
      </c>
      <c r="D49" s="70"/>
      <c r="E49" s="70"/>
      <c r="F49" s="206">
        <f>+'B. Trial Balance'!I314</f>
        <v>0</v>
      </c>
      <c r="G49" s="169"/>
      <c r="H49" s="206">
        <f>+'B. Trial Balance'!L314</f>
        <v>0</v>
      </c>
      <c r="I49" s="206">
        <f>+'B. Trial Balance'!M314</f>
        <v>0</v>
      </c>
      <c r="J49" s="206">
        <f t="shared" si="3"/>
        <v>0</v>
      </c>
      <c r="K49" s="169"/>
      <c r="L49" s="245">
        <f>+'B. Trial Balance'!O314</f>
        <v>0</v>
      </c>
      <c r="M49" s="206">
        <f t="shared" si="5"/>
        <v>0</v>
      </c>
      <c r="N49" s="211" t="str">
        <f t="shared" si="4"/>
        <v>0</v>
      </c>
      <c r="O49" s="7"/>
      <c r="P49" s="134" t="s">
        <v>229</v>
      </c>
      <c r="Q49" s="7"/>
      <c r="R49" s="7"/>
    </row>
    <row r="50" spans="1:18">
      <c r="A50" s="7"/>
      <c r="B50" s="92">
        <v>635</v>
      </c>
      <c r="C50" s="70" t="s">
        <v>203</v>
      </c>
      <c r="D50" s="70"/>
      <c r="E50" s="70"/>
      <c r="F50" s="206">
        <f>+'B. Trial Balance'!I316</f>
        <v>0</v>
      </c>
      <c r="G50" s="169"/>
      <c r="H50" s="206">
        <f>+'B. Trial Balance'!L316</f>
        <v>0</v>
      </c>
      <c r="I50" s="206">
        <f>+'B. Trial Balance'!M316</f>
        <v>0</v>
      </c>
      <c r="J50" s="206">
        <f t="shared" si="3"/>
        <v>0</v>
      </c>
      <c r="K50" s="169"/>
      <c r="L50" s="245">
        <f>+'B. Trial Balance'!O316</f>
        <v>0</v>
      </c>
      <c r="M50" s="206">
        <f t="shared" si="5"/>
        <v>0</v>
      </c>
      <c r="N50" s="211" t="str">
        <f t="shared" si="4"/>
        <v>0</v>
      </c>
      <c r="O50" s="7"/>
      <c r="P50" s="134" t="s">
        <v>229</v>
      </c>
      <c r="Q50" s="7"/>
      <c r="R50" s="7"/>
    </row>
    <row r="51" spans="1:18">
      <c r="A51" s="7"/>
      <c r="B51" s="92">
        <v>640</v>
      </c>
      <c r="C51" s="70" t="s">
        <v>225</v>
      </c>
      <c r="D51" s="70"/>
      <c r="E51" s="70"/>
      <c r="F51" s="206">
        <f>+'B. Trial Balance'!I318</f>
        <v>0</v>
      </c>
      <c r="G51" s="169"/>
      <c r="H51" s="206">
        <f>+'B. Trial Balance'!L318</f>
        <v>0</v>
      </c>
      <c r="I51" s="206">
        <f>+'B. Trial Balance'!M318</f>
        <v>0</v>
      </c>
      <c r="J51" s="206">
        <f t="shared" si="3"/>
        <v>0</v>
      </c>
      <c r="K51" s="169"/>
      <c r="L51" s="245">
        <f>+'B. Trial Balance'!O318</f>
        <v>0</v>
      </c>
      <c r="M51" s="206">
        <f t="shared" si="5"/>
        <v>0</v>
      </c>
      <c r="N51" s="211" t="str">
        <f t="shared" si="4"/>
        <v>0</v>
      </c>
      <c r="O51" s="7"/>
      <c r="P51" s="134" t="s">
        <v>229</v>
      </c>
      <c r="Q51" s="7"/>
      <c r="R51" s="7"/>
    </row>
    <row r="52" spans="1:18">
      <c r="A52" s="7"/>
      <c r="B52" s="92">
        <v>645</v>
      </c>
      <c r="C52" s="70" t="s">
        <v>164</v>
      </c>
      <c r="D52" s="70"/>
      <c r="E52" s="70"/>
      <c r="F52" s="206">
        <f>+'B. Trial Balance'!I333</f>
        <v>0</v>
      </c>
      <c r="G52" s="169"/>
      <c r="H52" s="206">
        <f>+'B. Trial Balance'!L333</f>
        <v>0</v>
      </c>
      <c r="I52" s="206">
        <f>+'B. Trial Balance'!M333</f>
        <v>0</v>
      </c>
      <c r="J52" s="206">
        <f t="shared" si="3"/>
        <v>0</v>
      </c>
      <c r="K52" s="169"/>
      <c r="L52" s="245">
        <f>+'B. Trial Balance'!O333</f>
        <v>0</v>
      </c>
      <c r="M52" s="206">
        <f t="shared" si="5"/>
        <v>0</v>
      </c>
      <c r="N52" s="211" t="str">
        <f t="shared" si="4"/>
        <v>0</v>
      </c>
      <c r="O52" s="7"/>
      <c r="P52" s="134" t="s">
        <v>229</v>
      </c>
      <c r="Q52" s="7"/>
      <c r="R52" s="7"/>
    </row>
    <row r="53" spans="1:18">
      <c r="A53" s="7"/>
      <c r="B53" s="92">
        <v>650</v>
      </c>
      <c r="C53" s="70" t="s">
        <v>166</v>
      </c>
      <c r="D53" s="70"/>
      <c r="E53" s="70"/>
      <c r="F53" s="206">
        <f>+'B. Trial Balance'!I344</f>
        <v>0</v>
      </c>
      <c r="G53" s="169"/>
      <c r="H53" s="206">
        <f>+'B. Trial Balance'!L344</f>
        <v>0</v>
      </c>
      <c r="I53" s="206">
        <f>+'B. Trial Balance'!M344</f>
        <v>0</v>
      </c>
      <c r="J53" s="206">
        <f t="shared" si="3"/>
        <v>0</v>
      </c>
      <c r="K53" s="169"/>
      <c r="L53" s="245">
        <f>+'B. Trial Balance'!O344</f>
        <v>0</v>
      </c>
      <c r="M53" s="206">
        <f t="shared" si="5"/>
        <v>0</v>
      </c>
      <c r="N53" s="211" t="str">
        <f t="shared" si="4"/>
        <v>0</v>
      </c>
      <c r="O53" s="7"/>
      <c r="P53" s="134" t="s">
        <v>229</v>
      </c>
      <c r="Q53" s="7"/>
      <c r="R53" s="7"/>
    </row>
    <row r="54" spans="1:18">
      <c r="A54" s="7"/>
      <c r="B54" s="92">
        <v>655</v>
      </c>
      <c r="C54" s="70" t="s">
        <v>167</v>
      </c>
      <c r="D54" s="70"/>
      <c r="E54" s="70"/>
      <c r="F54" s="206">
        <f>+'B. Trial Balance'!I364</f>
        <v>0</v>
      </c>
      <c r="G54" s="169"/>
      <c r="H54" s="206">
        <f>+'B. Trial Balance'!L364</f>
        <v>0</v>
      </c>
      <c r="I54" s="206">
        <f>+'B. Trial Balance'!M364</f>
        <v>0</v>
      </c>
      <c r="J54" s="206">
        <f t="shared" si="3"/>
        <v>0</v>
      </c>
      <c r="K54" s="169"/>
      <c r="L54" s="245">
        <f>+'B. Trial Balance'!O364</f>
        <v>0</v>
      </c>
      <c r="M54" s="206">
        <f t="shared" si="5"/>
        <v>0</v>
      </c>
      <c r="N54" s="211" t="str">
        <f t="shared" si="4"/>
        <v>0</v>
      </c>
      <c r="O54" s="7"/>
      <c r="P54" s="134" t="s">
        <v>229</v>
      </c>
      <c r="Q54" s="7"/>
      <c r="R54" s="7"/>
    </row>
    <row r="55" spans="1:18">
      <c r="A55" s="7"/>
      <c r="B55" s="92">
        <v>660</v>
      </c>
      <c r="C55" s="70" t="s">
        <v>204</v>
      </c>
      <c r="D55" s="70"/>
      <c r="E55" s="70"/>
      <c r="F55" s="206">
        <f>+'B. Trial Balance'!I376</f>
        <v>0</v>
      </c>
      <c r="G55" s="169"/>
      <c r="H55" s="206">
        <f>+'B. Trial Balance'!L376</f>
        <v>0</v>
      </c>
      <c r="I55" s="206">
        <f>+'B. Trial Balance'!M376</f>
        <v>0</v>
      </c>
      <c r="J55" s="206">
        <f t="shared" si="3"/>
        <v>0</v>
      </c>
      <c r="K55" s="169"/>
      <c r="L55" s="245">
        <f>+'B. Trial Balance'!O376</f>
        <v>0</v>
      </c>
      <c r="M55" s="206">
        <f t="shared" si="5"/>
        <v>0</v>
      </c>
      <c r="N55" s="211" t="str">
        <f t="shared" si="4"/>
        <v>0</v>
      </c>
      <c r="O55" s="7"/>
      <c r="P55" s="134" t="s">
        <v>229</v>
      </c>
      <c r="Q55" s="7"/>
      <c r="R55" s="7"/>
    </row>
    <row r="56" spans="1:18">
      <c r="A56" s="7"/>
      <c r="B56" s="92">
        <v>665</v>
      </c>
      <c r="C56" s="70" t="s">
        <v>173</v>
      </c>
      <c r="D56" s="70"/>
      <c r="E56" s="70"/>
      <c r="F56" s="206">
        <f>+'B. Trial Balance'!I387</f>
        <v>0</v>
      </c>
      <c r="G56" s="169"/>
      <c r="H56" s="206">
        <f>+'B. Trial Balance'!L387</f>
        <v>0</v>
      </c>
      <c r="I56" s="206">
        <f>+'B. Trial Balance'!M387</f>
        <v>0</v>
      </c>
      <c r="J56" s="206">
        <f t="shared" si="3"/>
        <v>0</v>
      </c>
      <c r="K56" s="169"/>
      <c r="L56" s="245">
        <f>+'B. Trial Balance'!O387</f>
        <v>0</v>
      </c>
      <c r="M56" s="206">
        <f t="shared" si="5"/>
        <v>0</v>
      </c>
      <c r="N56" s="211" t="str">
        <f t="shared" si="4"/>
        <v>0</v>
      </c>
      <c r="O56" s="7"/>
      <c r="P56" s="134" t="s">
        <v>229</v>
      </c>
      <c r="Q56" s="7"/>
      <c r="R56" s="7"/>
    </row>
    <row r="57" spans="1:18">
      <c r="A57" s="7"/>
      <c r="B57" s="92">
        <v>669</v>
      </c>
      <c r="C57" s="70" t="s">
        <v>110</v>
      </c>
      <c r="D57" s="70"/>
      <c r="E57" s="70"/>
      <c r="F57" s="206">
        <f>+'B. Trial Balance'!I401</f>
        <v>0</v>
      </c>
      <c r="G57" s="169"/>
      <c r="H57" s="206">
        <f>+'B. Trial Balance'!L401</f>
        <v>0</v>
      </c>
      <c r="I57" s="206">
        <f>+'B. Trial Balance'!M401</f>
        <v>0</v>
      </c>
      <c r="J57" s="206">
        <f t="shared" si="3"/>
        <v>0</v>
      </c>
      <c r="K57" s="169"/>
      <c r="L57" s="245">
        <f>+'B. Trial Balance'!O401</f>
        <v>0</v>
      </c>
      <c r="M57" s="206">
        <f t="shared" si="5"/>
        <v>0</v>
      </c>
      <c r="N57" s="211" t="str">
        <f t="shared" si="4"/>
        <v>0</v>
      </c>
      <c r="O57" s="7"/>
      <c r="P57" s="134" t="s">
        <v>229</v>
      </c>
      <c r="Q57" s="7"/>
      <c r="R57" s="7"/>
    </row>
    <row r="58" spans="1:18">
      <c r="A58" s="7"/>
      <c r="B58" s="92">
        <v>680</v>
      </c>
      <c r="C58" s="70" t="s">
        <v>131</v>
      </c>
      <c r="D58" s="70"/>
      <c r="E58" s="70"/>
      <c r="F58" s="206">
        <f>+'B. Trial Balance'!I403</f>
        <v>0</v>
      </c>
      <c r="G58" s="169"/>
      <c r="H58" s="206">
        <f>+'B. Trial Balance'!L403</f>
        <v>0</v>
      </c>
      <c r="I58" s="206">
        <f>+'B. Trial Balance'!M403</f>
        <v>0</v>
      </c>
      <c r="J58" s="206">
        <f t="shared" si="3"/>
        <v>0</v>
      </c>
      <c r="K58" s="169"/>
      <c r="L58" s="245">
        <f>+'B. Trial Balance'!O403</f>
        <v>0</v>
      </c>
      <c r="M58" s="206">
        <f t="shared" si="5"/>
        <v>0</v>
      </c>
      <c r="N58" s="211" t="str">
        <f t="shared" si="4"/>
        <v>0</v>
      </c>
      <c r="O58" s="7"/>
      <c r="P58" s="134" t="s">
        <v>229</v>
      </c>
      <c r="Q58" s="7"/>
      <c r="R58" s="7"/>
    </row>
    <row r="59" spans="1:18" ht="13.8" thickBot="1">
      <c r="A59" s="7"/>
      <c r="B59" s="92"/>
      <c r="C59" s="70"/>
      <c r="D59" s="70"/>
      <c r="E59" s="70"/>
      <c r="F59" s="169"/>
      <c r="G59" s="169"/>
      <c r="H59" s="169"/>
      <c r="I59" s="169"/>
      <c r="J59" s="169"/>
      <c r="K59" s="169"/>
      <c r="L59" s="246"/>
      <c r="M59" s="175"/>
      <c r="N59" s="136"/>
      <c r="O59" s="7"/>
      <c r="P59" s="7"/>
      <c r="Q59" s="7"/>
      <c r="R59" s="7"/>
    </row>
    <row r="60" spans="1:18" ht="14.4" thickTop="1" thickBot="1">
      <c r="A60" s="7"/>
      <c r="B60" s="319" t="s">
        <v>111</v>
      </c>
      <c r="C60" s="320"/>
      <c r="D60" s="321"/>
      <c r="E60" s="50"/>
      <c r="F60" s="317">
        <f>F31+F33+F39+SUM(F41:F59)</f>
        <v>0</v>
      </c>
      <c r="G60" s="167"/>
      <c r="H60" s="317">
        <f>H31+H33+H39+SUM(H41:H59)</f>
        <v>0</v>
      </c>
      <c r="I60" s="317">
        <f>I31+I33+I39+SUM(I41:I59)</f>
        <v>0</v>
      </c>
      <c r="J60" s="217">
        <f>J31+J33+J39+SUM(J41:J59)</f>
        <v>0</v>
      </c>
      <c r="K60" s="169"/>
      <c r="L60" s="318">
        <f>L31+L33+L39+SUM(L41:L59)</f>
        <v>0</v>
      </c>
      <c r="M60" s="217">
        <f>M31+M33+M39+SUM(M41:M59)</f>
        <v>0</v>
      </c>
      <c r="N60" s="136"/>
      <c r="O60" s="7"/>
      <c r="P60" s="7"/>
      <c r="Q60" s="7"/>
      <c r="R60" s="7"/>
    </row>
    <row r="61" spans="1:18" ht="14.4" thickTop="1" thickBot="1">
      <c r="A61" s="7"/>
      <c r="B61" s="92"/>
      <c r="C61" s="50"/>
      <c r="D61" s="50"/>
      <c r="E61" s="50"/>
      <c r="F61" s="167"/>
      <c r="G61" s="167"/>
      <c r="H61" s="167"/>
      <c r="I61" s="167"/>
      <c r="J61" s="167"/>
      <c r="K61" s="169"/>
      <c r="L61" s="247"/>
      <c r="M61" s="177"/>
      <c r="N61" s="136"/>
      <c r="O61" s="7"/>
      <c r="P61" s="7"/>
      <c r="Q61" s="7"/>
      <c r="R61" s="7"/>
    </row>
    <row r="62" spans="1:18" ht="14.4" thickTop="1" thickBot="1">
      <c r="A62" s="7"/>
      <c r="B62" s="319" t="s">
        <v>112</v>
      </c>
      <c r="C62" s="320"/>
      <c r="D62" s="321"/>
      <c r="E62" s="50"/>
      <c r="F62" s="317">
        <f>F23-F60</f>
        <v>0</v>
      </c>
      <c r="G62" s="167"/>
      <c r="H62" s="317">
        <f>H23-H60</f>
        <v>0</v>
      </c>
      <c r="I62" s="317">
        <f>I23-I60</f>
        <v>0</v>
      </c>
      <c r="J62" s="217">
        <f>J23-J60</f>
        <v>0</v>
      </c>
      <c r="K62" s="169"/>
      <c r="L62" s="318">
        <f>L23-L60</f>
        <v>0</v>
      </c>
      <c r="M62" s="217">
        <f>M23-M60</f>
        <v>0</v>
      </c>
      <c r="N62" s="136"/>
      <c r="O62" s="7"/>
      <c r="P62" s="7"/>
      <c r="Q62" s="7"/>
      <c r="R62" s="7"/>
    </row>
    <row r="63" spans="1:18" ht="13.8" thickTop="1">
      <c r="A63" s="7"/>
      <c r="B63" s="161"/>
      <c r="C63" s="50"/>
      <c r="D63" s="161"/>
      <c r="E63" s="161"/>
      <c r="F63" s="167"/>
      <c r="G63" s="167"/>
      <c r="H63" s="167"/>
      <c r="I63" s="167"/>
      <c r="J63" s="169"/>
      <c r="K63" s="169"/>
      <c r="L63" s="247"/>
      <c r="M63" s="167"/>
      <c r="N63" s="136"/>
      <c r="O63" s="7"/>
      <c r="P63" s="7"/>
      <c r="Q63" s="7"/>
      <c r="R63" s="7"/>
    </row>
    <row r="64" spans="1:18">
      <c r="A64" s="7"/>
      <c r="B64" s="50" t="s">
        <v>47</v>
      </c>
      <c r="D64" s="50"/>
      <c r="E64" s="50"/>
      <c r="F64" s="167"/>
      <c r="G64" s="167"/>
      <c r="H64" s="167"/>
      <c r="I64" s="167"/>
      <c r="J64" s="169"/>
      <c r="K64" s="169"/>
      <c r="L64" s="247"/>
      <c r="M64" s="167"/>
      <c r="N64" s="136"/>
      <c r="O64" s="7"/>
      <c r="P64" s="7"/>
      <c r="Q64" s="7"/>
      <c r="R64" s="7"/>
    </row>
    <row r="65" spans="1:18">
      <c r="A65" s="7"/>
      <c r="B65" s="70" t="s">
        <v>35</v>
      </c>
      <c r="D65" s="50"/>
      <c r="E65" s="50"/>
      <c r="F65" s="167"/>
      <c r="G65" s="167"/>
      <c r="H65" s="167"/>
      <c r="I65" s="167"/>
      <c r="J65" s="169"/>
      <c r="K65" s="169"/>
      <c r="L65" s="247"/>
      <c r="M65" s="177"/>
      <c r="N65" s="136"/>
      <c r="O65" s="7"/>
      <c r="P65" s="7"/>
      <c r="Q65" s="7"/>
      <c r="R65" s="7"/>
    </row>
    <row r="66" spans="1:18">
      <c r="A66" s="7"/>
      <c r="B66" s="92">
        <v>520</v>
      </c>
      <c r="C66" s="70" t="s">
        <v>36</v>
      </c>
      <c r="D66" s="50"/>
      <c r="E66" s="50"/>
      <c r="F66" s="212">
        <f>+'B. Trial Balance'!I429</f>
        <v>0</v>
      </c>
      <c r="G66" s="167"/>
      <c r="H66" s="212">
        <f>+'B. Trial Balance'!L429</f>
        <v>0</v>
      </c>
      <c r="I66" s="212">
        <f>+'B. Trial Balance'!M429</f>
        <v>0</v>
      </c>
      <c r="J66" s="206">
        <f t="shared" si="3"/>
        <v>0</v>
      </c>
      <c r="K66" s="169"/>
      <c r="L66" s="250">
        <f>+'B. Trial Balance'!O429</f>
        <v>0</v>
      </c>
      <c r="M66" s="206">
        <f>+L66-I66</f>
        <v>0</v>
      </c>
      <c r="N66" s="211" t="str">
        <f t="shared" si="4"/>
        <v>0</v>
      </c>
      <c r="O66" s="7"/>
      <c r="P66" s="134" t="s">
        <v>229</v>
      </c>
      <c r="Q66" s="7"/>
      <c r="R66" s="7"/>
    </row>
    <row r="67" spans="1:18">
      <c r="A67" s="7"/>
      <c r="B67" s="92">
        <v>582</v>
      </c>
      <c r="C67" s="70" t="s">
        <v>39</v>
      </c>
      <c r="D67" s="50"/>
      <c r="E67" s="50"/>
      <c r="F67" s="212">
        <f>+'B. Trial Balance'!I448</f>
        <v>0</v>
      </c>
      <c r="G67" s="167"/>
      <c r="H67" s="212">
        <f>+'B. Trial Balance'!L448</f>
        <v>0</v>
      </c>
      <c r="I67" s="212">
        <f>+'B. Trial Balance'!M448</f>
        <v>0</v>
      </c>
      <c r="J67" s="206">
        <f t="shared" si="3"/>
        <v>0</v>
      </c>
      <c r="K67" s="169"/>
      <c r="L67" s="250">
        <f>+'B. Trial Balance'!O448</f>
        <v>0</v>
      </c>
      <c r="M67" s="206">
        <f t="shared" ref="M67:M72" si="6">+L67-I67</f>
        <v>0</v>
      </c>
      <c r="N67" s="211" t="str">
        <f t="shared" si="4"/>
        <v>0</v>
      </c>
      <c r="O67" s="7"/>
      <c r="P67" s="134" t="s">
        <v>229</v>
      </c>
      <c r="Q67" s="7"/>
      <c r="R67" s="7"/>
    </row>
    <row r="68" spans="1:18">
      <c r="A68" s="7"/>
      <c r="B68" s="92">
        <v>585</v>
      </c>
      <c r="C68" s="70" t="s">
        <v>40</v>
      </c>
      <c r="D68" s="50"/>
      <c r="E68" s="50"/>
      <c r="F68" s="212">
        <f>+'B. Trial Balance'!I456</f>
        <v>0</v>
      </c>
      <c r="G68" s="167"/>
      <c r="H68" s="212">
        <f>+'B. Trial Balance'!L456</f>
        <v>0</v>
      </c>
      <c r="I68" s="212">
        <f>+'B. Trial Balance'!M456</f>
        <v>0</v>
      </c>
      <c r="J68" s="206">
        <f t="shared" si="3"/>
        <v>0</v>
      </c>
      <c r="K68" s="169"/>
      <c r="L68" s="250">
        <f>+'B. Trial Balance'!O456</f>
        <v>0</v>
      </c>
      <c r="M68" s="206">
        <f t="shared" si="6"/>
        <v>0</v>
      </c>
      <c r="N68" s="211" t="str">
        <f t="shared" si="4"/>
        <v>0</v>
      </c>
      <c r="O68" s="7"/>
      <c r="P68" s="134" t="s">
        <v>229</v>
      </c>
      <c r="Q68" s="7"/>
      <c r="R68" s="7"/>
    </row>
    <row r="69" spans="1:18">
      <c r="A69" s="7"/>
      <c r="B69" s="92">
        <v>540</v>
      </c>
      <c r="C69" s="70" t="s">
        <v>37</v>
      </c>
      <c r="D69" s="50"/>
      <c r="E69" s="50"/>
      <c r="F69" s="212">
        <f>+'B. Trial Balance'!I437</f>
        <v>0</v>
      </c>
      <c r="G69" s="167"/>
      <c r="H69" s="212">
        <f>+'B. Trial Balance'!L437</f>
        <v>0</v>
      </c>
      <c r="I69" s="212">
        <f>+'B. Trial Balance'!M437</f>
        <v>0</v>
      </c>
      <c r="J69" s="206">
        <f t="shared" si="3"/>
        <v>0</v>
      </c>
      <c r="K69" s="169"/>
      <c r="L69" s="250">
        <f>+'B. Trial Balance'!O437</f>
        <v>0</v>
      </c>
      <c r="M69" s="206">
        <f t="shared" si="6"/>
        <v>0</v>
      </c>
      <c r="N69" s="211" t="str">
        <f t="shared" si="4"/>
        <v>0</v>
      </c>
      <c r="O69" s="7"/>
      <c r="P69" s="134" t="s">
        <v>229</v>
      </c>
      <c r="Q69" s="7"/>
      <c r="R69" s="7"/>
    </row>
    <row r="70" spans="1:18">
      <c r="A70" s="7"/>
      <c r="B70" s="92">
        <v>588</v>
      </c>
      <c r="C70" s="70" t="s">
        <v>41</v>
      </c>
      <c r="D70" s="50"/>
      <c r="E70" s="50"/>
      <c r="F70" s="212">
        <f>+'B. Trial Balance'!I458</f>
        <v>0</v>
      </c>
      <c r="G70" s="167"/>
      <c r="H70" s="212">
        <f>+'B. Trial Balance'!L458</f>
        <v>0</v>
      </c>
      <c r="I70" s="212">
        <f>+'B. Trial Balance'!M458</f>
        <v>0</v>
      </c>
      <c r="J70" s="206">
        <f t="shared" si="3"/>
        <v>0</v>
      </c>
      <c r="K70" s="169"/>
      <c r="L70" s="250">
        <f>+'B. Trial Balance'!O458</f>
        <v>0</v>
      </c>
      <c r="M70" s="206">
        <f t="shared" si="6"/>
        <v>0</v>
      </c>
      <c r="N70" s="211" t="str">
        <f t="shared" si="4"/>
        <v>0</v>
      </c>
      <c r="O70" s="7"/>
      <c r="P70" s="134" t="s">
        <v>229</v>
      </c>
      <c r="Q70" s="7"/>
      <c r="R70" s="7"/>
    </row>
    <row r="71" spans="1:18">
      <c r="A71" s="7"/>
      <c r="B71" s="92">
        <v>573</v>
      </c>
      <c r="C71" s="70" t="s">
        <v>38</v>
      </c>
      <c r="D71" s="50"/>
      <c r="E71" s="50"/>
      <c r="F71" s="212">
        <f>+'B. Trial Balance'!I439</f>
        <v>0</v>
      </c>
      <c r="G71" s="167"/>
      <c r="H71" s="212">
        <f>+'B. Trial Balance'!L439</f>
        <v>0</v>
      </c>
      <c r="I71" s="212">
        <f>+'B. Trial Balance'!M439</f>
        <v>0</v>
      </c>
      <c r="J71" s="206">
        <f t="shared" si="3"/>
        <v>0</v>
      </c>
      <c r="K71" s="169"/>
      <c r="L71" s="250">
        <f>+'B. Trial Balance'!O439</f>
        <v>0</v>
      </c>
      <c r="M71" s="206">
        <f t="shared" si="6"/>
        <v>0</v>
      </c>
      <c r="N71" s="211" t="str">
        <f t="shared" si="4"/>
        <v>0</v>
      </c>
      <c r="O71" s="7"/>
      <c r="P71" s="134" t="s">
        <v>229</v>
      </c>
      <c r="Q71" s="7"/>
      <c r="R71" s="7"/>
    </row>
    <row r="72" spans="1:18">
      <c r="A72" s="7"/>
      <c r="B72" s="92">
        <v>590</v>
      </c>
      <c r="C72" s="70" t="s">
        <v>42</v>
      </c>
      <c r="D72" s="50"/>
      <c r="E72" s="50"/>
      <c r="F72" s="212">
        <f>+'B. Trial Balance'!I460</f>
        <v>0</v>
      </c>
      <c r="G72" s="167"/>
      <c r="H72" s="212">
        <f>+'B. Trial Balance'!L460</f>
        <v>0</v>
      </c>
      <c r="I72" s="212">
        <f>+'B. Trial Balance'!M460</f>
        <v>0</v>
      </c>
      <c r="J72" s="206">
        <f t="shared" si="3"/>
        <v>0</v>
      </c>
      <c r="K72" s="169"/>
      <c r="L72" s="250">
        <f>+'B. Trial Balance'!O460</f>
        <v>0</v>
      </c>
      <c r="M72" s="206">
        <f t="shared" si="6"/>
        <v>0</v>
      </c>
      <c r="N72" s="211" t="str">
        <f t="shared" si="4"/>
        <v>0</v>
      </c>
      <c r="O72" s="7"/>
      <c r="P72" s="134" t="s">
        <v>229</v>
      </c>
      <c r="Q72" s="7"/>
      <c r="R72" s="7"/>
    </row>
    <row r="73" spans="1:18">
      <c r="A73" s="7"/>
      <c r="B73" s="92">
        <v>595</v>
      </c>
      <c r="C73" s="70" t="s">
        <v>416</v>
      </c>
      <c r="D73" s="50"/>
      <c r="E73" s="50"/>
      <c r="F73" s="212">
        <f>+'B. Trial Balance'!I479</f>
        <v>0</v>
      </c>
      <c r="G73" s="167"/>
      <c r="H73" s="212">
        <f>+'B. Trial Balance'!L479</f>
        <v>0</v>
      </c>
      <c r="I73" s="212">
        <f>+'B. Trial Balance'!M479</f>
        <v>0</v>
      </c>
      <c r="J73" s="206">
        <f t="shared" ref="J73" si="7">+I73-H73</f>
        <v>0</v>
      </c>
      <c r="K73" s="169"/>
      <c r="L73" s="250">
        <v>0</v>
      </c>
      <c r="M73" s="206">
        <f t="shared" ref="M73" si="8">+L73-I73</f>
        <v>0</v>
      </c>
      <c r="N73" s="211" t="str">
        <f t="shared" ref="N73" si="9">IF(L73=0,"0",M73/I73)</f>
        <v>0</v>
      </c>
      <c r="O73" s="7"/>
      <c r="P73" s="134" t="s">
        <v>229</v>
      </c>
      <c r="Q73" s="7"/>
      <c r="R73" s="7"/>
    </row>
    <row r="74" spans="1:18">
      <c r="A74" s="7"/>
      <c r="B74" s="92"/>
      <c r="C74" s="70"/>
      <c r="D74" s="50"/>
      <c r="E74" s="50"/>
      <c r="F74" s="167"/>
      <c r="G74" s="167"/>
      <c r="H74" s="167"/>
      <c r="I74" s="167"/>
      <c r="J74" s="169"/>
      <c r="K74" s="169"/>
      <c r="L74" s="247"/>
      <c r="M74" s="177"/>
      <c r="N74" s="136"/>
      <c r="O74" s="7"/>
      <c r="P74" s="7"/>
      <c r="Q74" s="7"/>
      <c r="R74" s="7"/>
    </row>
    <row r="75" spans="1:18">
      <c r="A75" s="7"/>
      <c r="B75" s="70" t="s">
        <v>43</v>
      </c>
      <c r="D75" s="50"/>
      <c r="E75" s="50"/>
      <c r="F75" s="167"/>
      <c r="G75" s="167"/>
      <c r="H75" s="167"/>
      <c r="I75" s="167"/>
      <c r="J75" s="169"/>
      <c r="K75" s="169"/>
      <c r="L75" s="247"/>
      <c r="M75" s="177"/>
      <c r="N75" s="136"/>
      <c r="O75" s="7"/>
      <c r="P75" s="7"/>
      <c r="Q75" s="7"/>
      <c r="R75" s="7"/>
    </row>
    <row r="76" spans="1:18">
      <c r="A76" s="7"/>
      <c r="B76" s="92">
        <v>670</v>
      </c>
      <c r="C76" s="70" t="s">
        <v>44</v>
      </c>
      <c r="D76" s="70"/>
      <c r="E76" s="70"/>
      <c r="F76" s="212">
        <f>+'B. Trial Balance'!I481</f>
        <v>0</v>
      </c>
      <c r="G76" s="167"/>
      <c r="H76" s="212">
        <f>+'B. Trial Balance'!L481</f>
        <v>0</v>
      </c>
      <c r="I76" s="212">
        <f>+'B. Trial Balance'!M481</f>
        <v>0</v>
      </c>
      <c r="J76" s="206">
        <f t="shared" si="3"/>
        <v>0</v>
      </c>
      <c r="K76" s="169"/>
      <c r="L76" s="250">
        <f>+'B. Trial Balance'!O481</f>
        <v>0</v>
      </c>
      <c r="M76" s="206">
        <f>+L76-I76</f>
        <v>0</v>
      </c>
      <c r="N76" s="211" t="str">
        <f t="shared" si="4"/>
        <v>0</v>
      </c>
      <c r="O76" s="7"/>
      <c r="P76" s="134" t="s">
        <v>229</v>
      </c>
      <c r="Q76" s="7"/>
      <c r="R76" s="7"/>
    </row>
    <row r="77" spans="1:18">
      <c r="A77" s="7"/>
      <c r="B77" s="92">
        <v>673</v>
      </c>
      <c r="C77" s="70" t="s">
        <v>45</v>
      </c>
      <c r="D77" s="70"/>
      <c r="E77" s="70"/>
      <c r="F77" s="212">
        <f>+'B. Trial Balance'!I483</f>
        <v>0</v>
      </c>
      <c r="G77" s="167"/>
      <c r="H77" s="212">
        <f>+'B. Trial Balance'!L483</f>
        <v>0</v>
      </c>
      <c r="I77" s="212">
        <f>+'B. Trial Balance'!M483</f>
        <v>0</v>
      </c>
      <c r="J77" s="206">
        <f t="shared" si="3"/>
        <v>0</v>
      </c>
      <c r="K77" s="169"/>
      <c r="L77" s="250">
        <f>+'B. Trial Balance'!O483</f>
        <v>0</v>
      </c>
      <c r="M77" s="206">
        <f>+L77-I77</f>
        <v>0</v>
      </c>
      <c r="N77" s="211" t="str">
        <f t="shared" si="4"/>
        <v>0</v>
      </c>
      <c r="O77" s="7"/>
      <c r="P77" s="134" t="s">
        <v>229</v>
      </c>
      <c r="Q77" s="7"/>
      <c r="R77" s="7"/>
    </row>
    <row r="78" spans="1:18">
      <c r="A78" s="7"/>
      <c r="B78" s="92">
        <v>682</v>
      </c>
      <c r="C78" s="70" t="s">
        <v>39</v>
      </c>
      <c r="D78" s="70"/>
      <c r="E78" s="70"/>
      <c r="F78" s="212">
        <f>+'B. Trial Balance'!I498</f>
        <v>0</v>
      </c>
      <c r="G78" s="167"/>
      <c r="H78" s="212">
        <f>+'B. Trial Balance'!L498</f>
        <v>0</v>
      </c>
      <c r="I78" s="212">
        <f>+'B. Trial Balance'!M498</f>
        <v>0</v>
      </c>
      <c r="J78" s="206">
        <f t="shared" si="3"/>
        <v>0</v>
      </c>
      <c r="K78" s="169"/>
      <c r="L78" s="250">
        <f>+'B. Trial Balance'!O498</f>
        <v>0</v>
      </c>
      <c r="M78" s="206">
        <f>+L78-I78</f>
        <v>0</v>
      </c>
      <c r="N78" s="211" t="str">
        <f t="shared" si="4"/>
        <v>0</v>
      </c>
      <c r="O78" s="7"/>
      <c r="P78" s="134" t="s">
        <v>229</v>
      </c>
      <c r="Q78" s="7"/>
      <c r="R78" s="7"/>
    </row>
    <row r="79" spans="1:18">
      <c r="A79" s="7"/>
      <c r="B79" s="92">
        <v>686</v>
      </c>
      <c r="C79" s="70" t="s">
        <v>86</v>
      </c>
      <c r="D79" s="70"/>
      <c r="E79" s="70"/>
      <c r="F79" s="212">
        <f>+'B. Trial Balance'!I510</f>
        <v>0</v>
      </c>
      <c r="G79" s="167"/>
      <c r="H79" s="212">
        <f>+'B. Trial Balance'!L510</f>
        <v>0</v>
      </c>
      <c r="I79" s="212">
        <f>+'B. Trial Balance'!M510</f>
        <v>0</v>
      </c>
      <c r="J79" s="206">
        <f t="shared" si="3"/>
        <v>0</v>
      </c>
      <c r="K79" s="169"/>
      <c r="L79" s="250">
        <f>+'B. Trial Balance'!O510</f>
        <v>0</v>
      </c>
      <c r="M79" s="206">
        <f>+L79-I79</f>
        <v>0</v>
      </c>
      <c r="N79" s="211" t="str">
        <f t="shared" si="4"/>
        <v>0</v>
      </c>
      <c r="O79" s="7"/>
      <c r="P79" s="134" t="s">
        <v>229</v>
      </c>
      <c r="Q79" s="7"/>
      <c r="R79" s="7"/>
    </row>
    <row r="80" spans="1:18" ht="13.8" customHeight="1">
      <c r="A80" s="7"/>
      <c r="B80" s="92">
        <v>690</v>
      </c>
      <c r="C80" s="70" t="s">
        <v>87</v>
      </c>
      <c r="D80" s="70"/>
      <c r="E80" s="70"/>
      <c r="F80" s="212">
        <f>+'B. Trial Balance'!I512</f>
        <v>0</v>
      </c>
      <c r="G80" s="167"/>
      <c r="H80" s="212">
        <f>+'B. Trial Balance'!L512</f>
        <v>0</v>
      </c>
      <c r="I80" s="212">
        <f>+'B. Trial Balance'!M512</f>
        <v>0</v>
      </c>
      <c r="J80" s="206">
        <f t="shared" si="3"/>
        <v>0</v>
      </c>
      <c r="K80" s="169"/>
      <c r="L80" s="250">
        <f>+'B. Trial Balance'!O512</f>
        <v>0</v>
      </c>
      <c r="M80" s="206">
        <f>+L80-I80</f>
        <v>0</v>
      </c>
      <c r="N80" s="211" t="str">
        <f t="shared" si="4"/>
        <v>0</v>
      </c>
      <c r="O80" s="7"/>
      <c r="P80" s="134" t="s">
        <v>229</v>
      </c>
      <c r="Q80" s="7"/>
      <c r="R80" s="7"/>
    </row>
    <row r="81" spans="1:18">
      <c r="A81" s="7"/>
      <c r="B81" s="92">
        <v>695</v>
      </c>
      <c r="C81" s="70" t="s">
        <v>416</v>
      </c>
      <c r="D81" s="50"/>
      <c r="E81" s="50"/>
      <c r="F81" s="212">
        <f>+'B. Trial Balance'!I532</f>
        <v>0</v>
      </c>
      <c r="G81" s="167"/>
      <c r="H81" s="212">
        <f>+'B. Trial Balance'!L532</f>
        <v>0</v>
      </c>
      <c r="I81" s="212">
        <f>+'B. Trial Balance'!M532</f>
        <v>0</v>
      </c>
      <c r="J81" s="206">
        <f t="shared" si="3"/>
        <v>0</v>
      </c>
      <c r="K81" s="169"/>
      <c r="L81" s="212">
        <v>0</v>
      </c>
      <c r="M81" s="206">
        <f t="shared" ref="M81" si="10">+L81-I81</f>
        <v>0</v>
      </c>
      <c r="N81" s="211" t="str">
        <f t="shared" si="4"/>
        <v>0</v>
      </c>
      <c r="O81" s="7"/>
      <c r="P81" s="134" t="s">
        <v>229</v>
      </c>
      <c r="Q81" s="7"/>
      <c r="R81" s="7"/>
    </row>
    <row r="82" spans="1:18" ht="13.8" thickBot="1">
      <c r="A82" s="7"/>
      <c r="B82" s="92"/>
      <c r="C82" s="70"/>
      <c r="D82" s="50"/>
      <c r="E82" s="50"/>
      <c r="F82" s="167"/>
      <c r="G82" s="167"/>
      <c r="H82" s="167"/>
      <c r="I82" s="167"/>
      <c r="J82" s="167"/>
      <c r="K82" s="167"/>
      <c r="L82" s="247"/>
      <c r="M82" s="177"/>
      <c r="N82" s="136"/>
      <c r="O82" s="7"/>
      <c r="P82" s="7"/>
      <c r="Q82" s="7"/>
      <c r="R82" s="7"/>
    </row>
    <row r="83" spans="1:18" ht="14.4" thickTop="1" thickBot="1">
      <c r="A83" s="7"/>
      <c r="B83" s="319" t="s">
        <v>48</v>
      </c>
      <c r="C83" s="316"/>
      <c r="D83" s="314"/>
      <c r="F83" s="317">
        <f>SUM(F66:F73)- SUM(F76:F81)</f>
        <v>0</v>
      </c>
      <c r="G83" s="167"/>
      <c r="H83" s="317">
        <f t="shared" ref="H83:M83" si="11">SUM(H66:H73)- SUM(H76:H81)</f>
        <v>0</v>
      </c>
      <c r="I83" s="317">
        <f t="shared" si="11"/>
        <v>0</v>
      </c>
      <c r="J83" s="317">
        <f t="shared" si="11"/>
        <v>0</v>
      </c>
      <c r="K83" s="167"/>
      <c r="L83" s="317">
        <f t="shared" si="11"/>
        <v>0</v>
      </c>
      <c r="M83" s="317">
        <f t="shared" si="11"/>
        <v>0</v>
      </c>
      <c r="N83" s="136"/>
      <c r="O83" s="7"/>
      <c r="P83" s="7"/>
      <c r="Q83" s="7"/>
      <c r="R83" s="7"/>
    </row>
    <row r="84" spans="1:18" ht="8.25" customHeight="1" thickTop="1" thickBot="1">
      <c r="A84" s="7"/>
      <c r="B84" s="92"/>
      <c r="C84" s="50"/>
      <c r="D84" s="50"/>
      <c r="E84" s="50"/>
      <c r="F84" s="167"/>
      <c r="G84" s="167"/>
      <c r="H84" s="167"/>
      <c r="I84" s="167"/>
      <c r="J84" s="167"/>
      <c r="K84" s="167"/>
      <c r="L84" s="247"/>
      <c r="M84" s="177"/>
      <c r="N84" s="162"/>
      <c r="O84" s="7"/>
      <c r="P84" s="7"/>
      <c r="Q84" s="7"/>
      <c r="R84" s="7"/>
    </row>
    <row r="85" spans="1:18" s="202" customFormat="1" ht="25.8" thickTop="1" thickBot="1">
      <c r="A85" s="200"/>
      <c r="B85" s="201" t="s">
        <v>49</v>
      </c>
      <c r="D85" s="201"/>
      <c r="E85" s="201"/>
      <c r="F85" s="322">
        <f>F62+F83</f>
        <v>0</v>
      </c>
      <c r="G85" s="204"/>
      <c r="H85" s="322">
        <f>H62+H83</f>
        <v>0</v>
      </c>
      <c r="I85" s="322">
        <f>I62+I83</f>
        <v>0</v>
      </c>
      <c r="J85" s="218">
        <f>J62+J83</f>
        <v>0</v>
      </c>
      <c r="K85" s="204"/>
      <c r="L85" s="323">
        <f>L62+L83</f>
        <v>0</v>
      </c>
      <c r="M85" s="218">
        <f>M62+M83</f>
        <v>0</v>
      </c>
      <c r="N85" s="203"/>
      <c r="O85" s="200"/>
      <c r="P85" s="698" t="s">
        <v>369</v>
      </c>
      <c r="Q85" s="200"/>
      <c r="R85" s="200"/>
    </row>
    <row r="86" spans="1:18" ht="13.8" thickTop="1">
      <c r="A86" s="7"/>
      <c r="B86" s="1"/>
      <c r="C86" s="16"/>
      <c r="D86" s="1"/>
      <c r="E86" s="216"/>
      <c r="F86" s="171"/>
      <c r="G86" s="205"/>
      <c r="H86" s="171"/>
      <c r="I86" s="171"/>
      <c r="J86" s="171"/>
      <c r="K86" s="205"/>
      <c r="L86" s="251"/>
      <c r="M86" s="171"/>
      <c r="N86" s="137"/>
      <c r="O86" s="7"/>
      <c r="Q86" s="7"/>
      <c r="R86" s="7"/>
    </row>
    <row r="87" spans="1:18">
      <c r="A87" s="7"/>
      <c r="B87" s="1"/>
      <c r="C87" s="16"/>
      <c r="D87" s="1"/>
      <c r="E87" s="216"/>
      <c r="F87" s="171"/>
      <c r="G87" s="205"/>
      <c r="H87" s="171"/>
      <c r="I87" s="171"/>
      <c r="J87" s="171"/>
      <c r="K87" s="205"/>
      <c r="L87" s="251"/>
      <c r="M87" s="171"/>
      <c r="N87" s="137"/>
      <c r="O87" s="7"/>
      <c r="P87" s="7"/>
      <c r="Q87" s="7"/>
      <c r="R87" s="7"/>
    </row>
    <row r="88" spans="1:18" ht="19.5" customHeight="1">
      <c r="A88" s="7"/>
      <c r="B88" s="389" t="s">
        <v>338</v>
      </c>
      <c r="C88" s="390"/>
      <c r="D88" s="391"/>
      <c r="E88" s="391"/>
      <c r="F88" s="392"/>
      <c r="G88" s="392"/>
      <c r="H88" s="392"/>
      <c r="I88" s="392"/>
      <c r="J88" s="392"/>
      <c r="K88" s="392"/>
      <c r="L88" s="393"/>
      <c r="M88" s="394"/>
      <c r="N88" s="395"/>
      <c r="O88" s="7"/>
      <c r="P88" s="7"/>
      <c r="Q88" s="7"/>
      <c r="R88" s="7"/>
    </row>
    <row r="89" spans="1:18">
      <c r="A89" s="7"/>
      <c r="B89" s="34"/>
      <c r="C89" s="34"/>
      <c r="D89" s="30"/>
      <c r="E89" s="14"/>
      <c r="F89" s="172"/>
      <c r="G89" s="178"/>
      <c r="H89" s="172"/>
      <c r="I89" s="172"/>
      <c r="J89" s="172"/>
      <c r="K89" s="178"/>
      <c r="L89" s="252"/>
      <c r="M89" s="172"/>
      <c r="N89" s="138"/>
      <c r="O89" s="7"/>
      <c r="P89" s="7"/>
      <c r="Q89" s="7"/>
      <c r="R89" s="7"/>
    </row>
    <row r="90" spans="1:18" s="300" customFormat="1" ht="22.8" customHeight="1">
      <c r="A90" s="299"/>
      <c r="B90" s="658" t="s">
        <v>670</v>
      </c>
      <c r="C90" s="659"/>
      <c r="D90" s="660"/>
      <c r="E90" s="661"/>
      <c r="F90" s="662"/>
      <c r="G90" s="663"/>
      <c r="H90" s="662"/>
      <c r="I90" s="662"/>
      <c r="J90" s="662"/>
      <c r="K90" s="663"/>
      <c r="L90" s="657">
        <v>0.01</v>
      </c>
      <c r="M90" s="663"/>
      <c r="N90" s="664"/>
      <c r="O90" s="299"/>
      <c r="P90" s="299"/>
      <c r="Q90" s="299"/>
      <c r="R90" s="299"/>
    </row>
    <row r="91" spans="1:18" s="202" customFormat="1" ht="15.6">
      <c r="A91" s="200"/>
      <c r="B91" s="665"/>
      <c r="C91" s="665"/>
      <c r="D91" s="666"/>
      <c r="E91" s="667"/>
      <c r="F91" s="668"/>
      <c r="G91" s="669"/>
      <c r="H91" s="668"/>
      <c r="I91" s="668"/>
      <c r="J91" s="668"/>
      <c r="K91" s="669"/>
      <c r="L91" s="670"/>
      <c r="M91" s="668"/>
      <c r="N91" s="671"/>
      <c r="O91" s="200"/>
      <c r="P91" s="200"/>
      <c r="Q91" s="200"/>
      <c r="R91" s="200"/>
    </row>
    <row r="92" spans="1:18" s="202" customFormat="1" ht="15.6">
      <c r="A92" s="200"/>
      <c r="B92" s="665" t="s">
        <v>445</v>
      </c>
      <c r="C92" s="665"/>
      <c r="D92" s="666"/>
      <c r="E92" s="667"/>
      <c r="F92" s="668"/>
      <c r="G92" s="669"/>
      <c r="H92" s="668"/>
      <c r="I92" s="668"/>
      <c r="J92" s="668"/>
      <c r="K92" s="669"/>
      <c r="L92" s="672">
        <f>+I62</f>
        <v>0</v>
      </c>
      <c r="M92" s="669"/>
      <c r="N92" s="664"/>
      <c r="O92" s="200"/>
      <c r="P92" s="200"/>
      <c r="Q92" s="200"/>
      <c r="R92" s="200"/>
    </row>
    <row r="93" spans="1:18" s="202" customFormat="1" ht="15.6">
      <c r="A93" s="200"/>
      <c r="B93" s="673" t="s">
        <v>446</v>
      </c>
      <c r="C93" s="673"/>
      <c r="D93" s="673"/>
      <c r="E93" s="674"/>
      <c r="F93" s="675"/>
      <c r="G93" s="676"/>
      <c r="H93" s="675"/>
      <c r="I93" s="675"/>
      <c r="J93" s="677"/>
      <c r="K93" s="678"/>
      <c r="L93" s="672">
        <f>+I83</f>
        <v>0</v>
      </c>
      <c r="M93" s="677"/>
      <c r="N93" s="679"/>
      <c r="O93" s="200"/>
      <c r="P93" s="200"/>
      <c r="Q93" s="200"/>
      <c r="R93" s="200"/>
    </row>
    <row r="94" spans="1:18" s="202" customFormat="1" ht="15.6">
      <c r="A94" s="200"/>
      <c r="B94" s="673"/>
      <c r="C94" s="673"/>
      <c r="D94" s="673"/>
      <c r="E94" s="674"/>
      <c r="F94" s="675"/>
      <c r="G94" s="676"/>
      <c r="H94" s="675"/>
      <c r="I94" s="675"/>
      <c r="J94" s="677"/>
      <c r="K94" s="678"/>
      <c r="L94" s="680"/>
      <c r="M94" s="677"/>
      <c r="N94" s="679"/>
      <c r="O94" s="200"/>
      <c r="P94" s="200"/>
      <c r="Q94" s="200"/>
      <c r="R94" s="200"/>
    </row>
    <row r="95" spans="1:18" s="202" customFormat="1" ht="15.6">
      <c r="A95" s="200"/>
      <c r="B95" s="673" t="s">
        <v>113</v>
      </c>
      <c r="C95" s="673"/>
      <c r="D95" s="673"/>
      <c r="E95" s="674"/>
      <c r="F95" s="675"/>
      <c r="G95" s="676"/>
      <c r="H95" s="675"/>
      <c r="I95" s="675"/>
      <c r="J95" s="677"/>
      <c r="K95" s="678"/>
      <c r="L95" s="680"/>
      <c r="M95" s="677"/>
      <c r="N95" s="679"/>
      <c r="O95" s="200"/>
      <c r="P95" s="200"/>
      <c r="Q95" s="200"/>
      <c r="R95" s="200"/>
    </row>
    <row r="96" spans="1:18" s="202" customFormat="1" ht="15.6" customHeight="1">
      <c r="A96" s="200"/>
      <c r="B96" s="681" t="s">
        <v>94</v>
      </c>
      <c r="C96" s="681"/>
      <c r="D96" s="681"/>
      <c r="E96" s="674"/>
      <c r="F96" s="676"/>
      <c r="G96" s="676"/>
      <c r="H96" s="676"/>
      <c r="I96" s="675"/>
      <c r="J96" s="677"/>
      <c r="K96" s="678"/>
      <c r="L96" s="682"/>
      <c r="M96" s="678"/>
      <c r="N96" s="683"/>
      <c r="O96" s="200"/>
      <c r="P96" s="200"/>
      <c r="Q96" s="200"/>
      <c r="R96" s="200"/>
    </row>
    <row r="97" spans="1:18" s="202" customFormat="1" ht="15.6" customHeight="1">
      <c r="A97" s="200"/>
      <c r="B97" s="681"/>
      <c r="C97" s="681"/>
      <c r="D97" s="681"/>
      <c r="E97" s="674"/>
      <c r="F97" s="676"/>
      <c r="G97" s="676"/>
      <c r="H97" s="676"/>
      <c r="I97" s="675"/>
      <c r="J97" s="677"/>
      <c r="K97" s="678"/>
      <c r="L97" s="682"/>
      <c r="M97" s="678"/>
      <c r="N97" s="683"/>
      <c r="O97" s="200"/>
      <c r="P97" s="200"/>
      <c r="Q97" s="200"/>
      <c r="R97" s="200"/>
    </row>
    <row r="98" spans="1:18" s="202" customFormat="1" ht="15.6" customHeight="1">
      <c r="A98" s="200"/>
      <c r="B98" s="681"/>
      <c r="C98" s="681"/>
      <c r="D98" s="681"/>
      <c r="E98" s="674"/>
      <c r="F98" s="676"/>
      <c r="G98" s="676"/>
      <c r="H98" s="676"/>
      <c r="I98" s="675"/>
      <c r="J98" s="677"/>
      <c r="K98" s="678"/>
      <c r="L98" s="682"/>
      <c r="M98" s="678"/>
      <c r="N98" s="683"/>
      <c r="O98" s="200"/>
      <c r="P98" s="200"/>
      <c r="Q98" s="200"/>
      <c r="R98" s="200"/>
    </row>
    <row r="99" spans="1:18" s="202" customFormat="1" ht="15.6">
      <c r="A99" s="200"/>
      <c r="B99" s="673"/>
      <c r="C99" s="673"/>
      <c r="D99" s="673"/>
      <c r="E99" s="674"/>
      <c r="F99" s="676"/>
      <c r="G99" s="676"/>
      <c r="H99" s="676"/>
      <c r="I99" s="675"/>
      <c r="J99" s="677"/>
      <c r="K99" s="678"/>
      <c r="L99" s="680"/>
      <c r="M99" s="677"/>
      <c r="N99" s="679"/>
      <c r="O99" s="200"/>
      <c r="P99" s="200"/>
      <c r="Q99" s="200"/>
      <c r="R99" s="200"/>
    </row>
    <row r="100" spans="1:18" s="202" customFormat="1" ht="15.6">
      <c r="A100" s="200"/>
      <c r="B100" s="684"/>
      <c r="C100" s="684"/>
      <c r="D100" s="666"/>
      <c r="E100" s="667"/>
      <c r="F100" s="669"/>
      <c r="G100" s="669"/>
      <c r="H100" s="669"/>
      <c r="I100" s="668"/>
      <c r="J100" s="668"/>
      <c r="K100" s="669"/>
      <c r="L100" s="670"/>
      <c r="M100" s="668"/>
      <c r="N100" s="671"/>
      <c r="O100" s="200"/>
      <c r="P100" s="200"/>
      <c r="Q100" s="200"/>
      <c r="R100" s="200"/>
    </row>
    <row r="101" spans="1:18" s="202" customFormat="1" ht="15.6">
      <c r="A101" s="200"/>
      <c r="B101" s="685" t="s">
        <v>466</v>
      </c>
      <c r="C101" s="665"/>
      <c r="D101" s="666"/>
      <c r="E101" s="667"/>
      <c r="F101" s="669"/>
      <c r="G101" s="669"/>
      <c r="H101" s="669"/>
      <c r="I101" s="668"/>
      <c r="J101" s="668"/>
      <c r="K101" s="669"/>
      <c r="L101" s="697">
        <f>+L90+L92+L93+L96+L97+L98</f>
        <v>0.01</v>
      </c>
      <c r="M101" s="669"/>
      <c r="N101" s="664"/>
      <c r="O101" s="200"/>
      <c r="P101" s="200"/>
      <c r="Q101" s="200"/>
      <c r="R101" s="200"/>
    </row>
    <row r="102" spans="1:18" s="202" customFormat="1" ht="15.6">
      <c r="A102" s="200"/>
      <c r="B102" s="665"/>
      <c r="C102" s="665"/>
      <c r="D102" s="666"/>
      <c r="E102" s="667"/>
      <c r="F102" s="669"/>
      <c r="G102" s="669"/>
      <c r="H102" s="669"/>
      <c r="I102" s="668"/>
      <c r="J102" s="668"/>
      <c r="K102" s="669"/>
      <c r="L102" s="670"/>
      <c r="M102" s="668"/>
      <c r="N102" s="671"/>
      <c r="O102" s="200"/>
      <c r="P102" s="200"/>
      <c r="Q102" s="200"/>
      <c r="R102" s="200"/>
    </row>
    <row r="103" spans="1:18" s="202" customFormat="1" ht="15.6">
      <c r="A103" s="200"/>
      <c r="B103" s="665" t="s">
        <v>467</v>
      </c>
      <c r="C103" s="665"/>
      <c r="D103" s="666"/>
      <c r="E103" s="667"/>
      <c r="F103" s="669"/>
      <c r="G103" s="669"/>
      <c r="H103" s="669"/>
      <c r="I103" s="668"/>
      <c r="J103" s="668"/>
      <c r="K103" s="669"/>
      <c r="L103" s="672">
        <f>+L62</f>
        <v>0</v>
      </c>
      <c r="M103" s="669"/>
      <c r="N103" s="664"/>
      <c r="O103" s="200"/>
      <c r="P103" s="200"/>
      <c r="Q103" s="200"/>
      <c r="R103" s="200"/>
    </row>
    <row r="104" spans="1:18" s="202" customFormat="1" ht="15.6">
      <c r="A104" s="200"/>
      <c r="B104" s="673" t="s">
        <v>468</v>
      </c>
      <c r="C104" s="673"/>
      <c r="D104" s="673"/>
      <c r="E104" s="674"/>
      <c r="F104" s="676"/>
      <c r="G104" s="676"/>
      <c r="H104" s="676"/>
      <c r="I104" s="675"/>
      <c r="J104" s="677"/>
      <c r="K104" s="678"/>
      <c r="L104" s="672">
        <f>+L83</f>
        <v>0</v>
      </c>
      <c r="M104" s="677"/>
      <c r="N104" s="679"/>
      <c r="O104" s="200"/>
      <c r="P104" s="200"/>
      <c r="Q104" s="200"/>
      <c r="R104" s="200"/>
    </row>
    <row r="105" spans="1:18" s="202" customFormat="1" ht="15.6">
      <c r="A105" s="200"/>
      <c r="B105" s="673"/>
      <c r="C105" s="673"/>
      <c r="D105" s="673"/>
      <c r="E105" s="674"/>
      <c r="F105" s="676"/>
      <c r="G105" s="676"/>
      <c r="H105" s="676"/>
      <c r="I105" s="675"/>
      <c r="J105" s="677"/>
      <c r="K105" s="678"/>
      <c r="L105" s="680"/>
      <c r="M105" s="677"/>
      <c r="N105" s="679"/>
      <c r="O105" s="200"/>
      <c r="P105" s="200"/>
      <c r="Q105" s="200"/>
      <c r="R105" s="200"/>
    </row>
    <row r="106" spans="1:18" s="202" customFormat="1" ht="15.6">
      <c r="A106" s="200"/>
      <c r="B106" s="673" t="s">
        <v>113</v>
      </c>
      <c r="C106" s="673"/>
      <c r="D106" s="673"/>
      <c r="E106" s="674"/>
      <c r="F106" s="676"/>
      <c r="G106" s="676"/>
      <c r="H106" s="676"/>
      <c r="I106" s="675"/>
      <c r="J106" s="677"/>
      <c r="K106" s="678"/>
      <c r="L106" s="680"/>
      <c r="M106" s="677"/>
      <c r="N106" s="679"/>
      <c r="O106" s="200"/>
      <c r="P106" s="200"/>
      <c r="Q106" s="200"/>
      <c r="R106" s="200"/>
    </row>
    <row r="107" spans="1:18" s="202" customFormat="1" ht="15.6">
      <c r="A107" s="200"/>
      <c r="B107" s="681" t="s">
        <v>94</v>
      </c>
      <c r="C107" s="681"/>
      <c r="D107" s="681"/>
      <c r="E107" s="674"/>
      <c r="F107" s="676"/>
      <c r="G107" s="676"/>
      <c r="H107" s="676"/>
      <c r="I107" s="675"/>
      <c r="J107" s="677"/>
      <c r="K107" s="678"/>
      <c r="L107" s="682"/>
      <c r="M107" s="678"/>
      <c r="N107" s="683"/>
      <c r="O107" s="200"/>
      <c r="P107" s="200"/>
      <c r="Q107" s="200"/>
      <c r="R107" s="200"/>
    </row>
    <row r="108" spans="1:18" s="202" customFormat="1" ht="15.6">
      <c r="A108" s="200"/>
      <c r="B108" s="681"/>
      <c r="C108" s="681"/>
      <c r="D108" s="681"/>
      <c r="E108" s="674"/>
      <c r="F108" s="676"/>
      <c r="G108" s="676"/>
      <c r="H108" s="676"/>
      <c r="I108" s="675"/>
      <c r="J108" s="677"/>
      <c r="K108" s="678"/>
      <c r="L108" s="682"/>
      <c r="M108" s="678"/>
      <c r="N108" s="683"/>
      <c r="O108" s="200"/>
      <c r="P108" s="200"/>
      <c r="Q108" s="200"/>
      <c r="R108" s="200"/>
    </row>
    <row r="109" spans="1:18" s="202" customFormat="1" ht="15.6">
      <c r="A109" s="200"/>
      <c r="B109" s="681"/>
      <c r="C109" s="681"/>
      <c r="D109" s="681"/>
      <c r="E109" s="674"/>
      <c r="F109" s="676"/>
      <c r="G109" s="676"/>
      <c r="H109" s="676"/>
      <c r="I109" s="675"/>
      <c r="J109" s="677"/>
      <c r="K109" s="678"/>
      <c r="L109" s="682"/>
      <c r="M109" s="678"/>
      <c r="N109" s="683"/>
      <c r="O109" s="200"/>
      <c r="P109" s="200"/>
      <c r="Q109" s="200"/>
      <c r="R109" s="200"/>
    </row>
    <row r="110" spans="1:18" s="202" customFormat="1" ht="15.6">
      <c r="A110" s="200"/>
      <c r="B110" s="673"/>
      <c r="C110" s="673"/>
      <c r="D110" s="673"/>
      <c r="E110" s="674"/>
      <c r="F110" s="675"/>
      <c r="G110" s="676"/>
      <c r="H110" s="675"/>
      <c r="I110" s="675"/>
      <c r="J110" s="677"/>
      <c r="K110" s="678"/>
      <c r="L110" s="680"/>
      <c r="M110" s="677"/>
      <c r="N110" s="679"/>
      <c r="O110" s="200"/>
      <c r="P110" s="200"/>
      <c r="Q110" s="200"/>
      <c r="R110" s="200"/>
    </row>
    <row r="111" spans="1:18" s="300" customFormat="1" ht="24.75" customHeight="1" thickBot="1">
      <c r="A111" s="299"/>
      <c r="B111" s="686" t="s">
        <v>469</v>
      </c>
      <c r="C111" s="687"/>
      <c r="D111" s="687"/>
      <c r="E111" s="687"/>
      <c r="F111" s="688"/>
      <c r="G111" s="688"/>
      <c r="H111" s="689"/>
      <c r="I111" s="689"/>
      <c r="J111" s="690"/>
      <c r="K111" s="691"/>
      <c r="L111" s="692">
        <f>+L101+L103+L104+L107+L108+L109</f>
        <v>0.01</v>
      </c>
      <c r="M111" s="691"/>
      <c r="N111" s="683"/>
      <c r="O111" s="299"/>
      <c r="P111" s="299"/>
      <c r="Q111" s="299"/>
      <c r="R111" s="299"/>
    </row>
    <row r="112" spans="1:18" s="202" customFormat="1" ht="9" customHeight="1" thickTop="1">
      <c r="A112" s="616"/>
      <c r="B112" s="616"/>
      <c r="C112" s="616"/>
      <c r="D112" s="616"/>
      <c r="E112" s="616"/>
      <c r="F112" s="616"/>
      <c r="G112" s="616"/>
      <c r="H112" s="616"/>
      <c r="I112" s="616"/>
      <c r="J112" s="616"/>
      <c r="K112" s="616"/>
      <c r="L112" s="693"/>
      <c r="M112" s="616"/>
      <c r="N112" s="683"/>
      <c r="O112" s="616"/>
      <c r="P112" s="200"/>
      <c r="Q112" s="200"/>
      <c r="R112" s="200"/>
    </row>
    <row r="113" spans="2:14" s="202" customFormat="1" ht="15.6">
      <c r="B113" s="694"/>
      <c r="C113" s="694"/>
      <c r="E113" s="490"/>
      <c r="G113" s="490"/>
      <c r="K113" s="490"/>
      <c r="L113" s="695"/>
      <c r="N113" s="696"/>
    </row>
  </sheetData>
  <protectedRanges>
    <protectedRange sqref="P11:P81" name="Range1"/>
  </protectedRanges>
  <customSheetViews>
    <customSheetView guid="{F5C96EE0-2E1C-11D7-92C7-00B0D056AA2D}" scale="87" colorId="22" showPageBreaks="1" showGridLines="0" printArea="1" showRuler="0">
      <rowBreaks count="3" manualBreakCount="3">
        <brk id="48" max="16383" man="1"/>
        <brk id="84" max="16383" man="1"/>
        <brk id="93" max="16383" man="1"/>
      </rowBreaks>
      <pageMargins left="0.5" right="0.5" top="0.5" bottom="0.5" header="0.5" footer="0.25"/>
      <printOptions horizontalCentered="1"/>
      <pageSetup scale="86" fitToHeight="3"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verticalCentered="1"/>
      <pageSetup scale="82" fitToHeight="2" orientation="portrait" r:id="rId2"/>
      <headerFooter alignWithMargins="0">
        <oddFooter>&amp;C&amp;P</oddFooter>
      </headerFooter>
    </customSheetView>
  </customSheetViews>
  <mergeCells count="7">
    <mergeCell ref="B8:D8"/>
    <mergeCell ref="L7:N7"/>
    <mergeCell ref="I2:L2"/>
    <mergeCell ref="B5:C5"/>
    <mergeCell ref="H5:I5"/>
    <mergeCell ref="H7:J7"/>
    <mergeCell ref="I3:M3"/>
  </mergeCells>
  <phoneticPr fontId="3" type="noConversion"/>
  <pageMargins left="0.2" right="0.2" top="0.25" bottom="0.5" header="0.1" footer="0.2"/>
  <pageSetup scale="61" fitToHeight="2" orientation="landscape" r:id="rId3"/>
  <headerFooter alignWithMargins="0">
    <oddFooter>&amp;L&amp;"Arial,Regular"&amp;F&amp;C&amp;"Arial,Regular"&amp;A, Page &amp;P of &amp;N</oddFooter>
  </headerFooter>
  <rowBreaks count="1" manualBreakCount="1">
    <brk id="58" max="19" man="1"/>
  </rowBreaks>
  <cellWatches>
    <cellWatch r="P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A. Instructions</vt:lpstr>
      <vt:lpstr>B. Trial Balance</vt:lpstr>
      <vt:lpstr>C. Clergy &amp; Religious Salaries</vt:lpstr>
      <vt:lpstr>D. Lay Salaries</vt:lpstr>
      <vt:lpstr>E. Clergy Benefits</vt:lpstr>
      <vt:lpstr>F. Religious Benefits</vt:lpstr>
      <vt:lpstr>G. Lay payroll tax &amp; benefits</vt:lpstr>
      <vt:lpstr>H. Automotive</vt:lpstr>
      <vt:lpstr>I. Summary</vt:lpstr>
      <vt:lpstr>J. Budget Sign off page</vt:lpstr>
      <vt:lpstr>B1. Assessment Worksheet</vt:lpstr>
      <vt:lpstr>C1. Priest Remuneration Wksht</vt:lpstr>
      <vt:lpstr>G1. Lay Benefits Worksheet</vt:lpstr>
      <vt:lpstr>'A. Instructions'!Print_Area</vt:lpstr>
      <vt:lpstr>'B. Trial Balance'!Print_Area</vt:lpstr>
      <vt:lpstr>'B1. Assessment Worksheet'!Print_Area</vt:lpstr>
      <vt:lpstr>'C. Clergy &amp; Religious Salaries'!Print_Area</vt:lpstr>
      <vt:lpstr>'C1. Priest Remuneration Wksht'!Print_Area</vt:lpstr>
      <vt:lpstr>'D. Lay Salaries'!Print_Area</vt:lpstr>
      <vt:lpstr>'E. Clergy Benefits'!Print_Area</vt:lpstr>
      <vt:lpstr>'F. Religious Benefits'!Print_Area</vt:lpstr>
      <vt:lpstr>'G. Lay payroll tax &amp; benefits'!Print_Area</vt:lpstr>
      <vt:lpstr>'G1. Lay Benefits Worksheet'!Print_Area</vt:lpstr>
      <vt:lpstr>'H. Automotive'!Print_Area</vt:lpstr>
      <vt:lpstr>'I. Summary'!Print_Area</vt:lpstr>
      <vt:lpstr>'J. Budget Sign off page'!Print_Area</vt:lpstr>
      <vt:lpstr>'A. Instructions'!Print_Titles</vt:lpstr>
      <vt:lpstr>'B. Trial Balance'!Print_Titles</vt:lpstr>
      <vt:lpstr>'D. Lay Salaries'!Print_Titles</vt:lpstr>
      <vt:lpstr>'G. Lay payroll tax &amp; benefits'!Print_Titles</vt:lpstr>
      <vt:lpstr>'I. Summary'!Print_Titles</vt:lpstr>
      <vt:lpstr>'I. Summary'!Print_Titles_MI</vt:lpstr>
    </vt:vector>
  </TitlesOfParts>
  <Company>Diocese of Sacramento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Pastoral Center</dc:creator>
  <cp:lastModifiedBy>Ronald Hamilton</cp:lastModifiedBy>
  <cp:lastPrinted>2022-03-04T19:05:10Z</cp:lastPrinted>
  <dcterms:created xsi:type="dcterms:W3CDTF">2003-01-22T21:01:13Z</dcterms:created>
  <dcterms:modified xsi:type="dcterms:W3CDTF">2022-03-04T23:44:39Z</dcterms:modified>
</cp:coreProperties>
</file>