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8" yWindow="-12" windowWidth="10200" windowHeight="8148" tabRatio="914"/>
  </bookViews>
  <sheets>
    <sheet name="A. Instructions" sheetId="123" r:id="rId1"/>
    <sheet name="B. Trial Balance" sheetId="50" r:id="rId2"/>
    <sheet name="C. Clergy &amp; Religious Salaries" sheetId="17" r:id="rId3"/>
    <sheet name="D. Lay Salaries" sheetId="23" r:id="rId4"/>
    <sheet name="E. Clergy Benefits" sheetId="18" r:id="rId5"/>
    <sheet name="F. Religious Benefits" sheetId="106" r:id="rId6"/>
    <sheet name="G. Lay payroll tax &amp; benefits" sheetId="24" r:id="rId7"/>
    <sheet name="H. Automotive" sheetId="26" r:id="rId8"/>
    <sheet name="I. Summary" sheetId="1" r:id="rId9"/>
    <sheet name="J. Budget Sign off page" sheetId="122" r:id="rId10"/>
    <sheet name="B1. Assessment Worksheet" sheetId="125" r:id="rId11"/>
    <sheet name="D1. Min Wage Worksheet" sheetId="124" r:id="rId12"/>
  </sheets>
  <definedNames>
    <definedName name="_xlnm.Print_Area" localSheetId="0">'A. Instructions'!$A$1:$H$79</definedName>
    <definedName name="_xlnm.Print_Area" localSheetId="1">'B. Trial Balance'!$A$1:$N$533</definedName>
    <definedName name="_xlnm.Print_Area" localSheetId="10">'B1. Assessment Worksheet'!$A$1:$G$25</definedName>
    <definedName name="_xlnm.Print_Area" localSheetId="2">'C. Clergy &amp; Religious Salaries'!$A$1:$L$34</definedName>
    <definedName name="_xlnm.Print_Area" localSheetId="3">'D. Lay Salaries'!$A$1:$K$68</definedName>
    <definedName name="_xlnm.Print_Area" localSheetId="11">'D1. Min Wage Worksheet'!$A$1:$K$44</definedName>
    <definedName name="_xlnm.Print_Area" localSheetId="4">'E. Clergy Benefits'!$A$1:$K$32</definedName>
    <definedName name="_xlnm.Print_Area" localSheetId="5">'F. Religious Benefits'!$A$1:$O$28</definedName>
    <definedName name="_xlnm.Print_Area" localSheetId="6">'G. Lay payroll tax &amp; benefits'!$A$1:$O$69</definedName>
    <definedName name="_xlnm.Print_Area" localSheetId="7">'H. Automotive'!$A$1:$G$28</definedName>
    <definedName name="_xlnm.Print_Area" localSheetId="8">'I. Summary'!$A$1:$T$113</definedName>
    <definedName name="_xlnm.Print_Area" localSheetId="9">'J. Budget Sign off page'!$A$1:$G$32</definedName>
    <definedName name="_xlnm.Print_Titles" localSheetId="0">'A. Instructions'!$1:$3</definedName>
    <definedName name="_xlnm.Print_Titles" localSheetId="1">'B. Trial Balance'!$1:$7</definedName>
    <definedName name="_xlnm.Print_Titles" localSheetId="3">'D. Lay Salaries'!$1:$4</definedName>
    <definedName name="_xlnm.Print_Titles" localSheetId="6">'G. Lay payroll tax &amp; benefits'!$8:$11</definedName>
    <definedName name="_xlnm.Print_Titles" localSheetId="8">'I. Summary'!$7:$9</definedName>
    <definedName name="Print_Titles_MI" localSheetId="8">'I. Summary'!$1:$9</definedName>
    <definedName name="Z_CFBDDB60_3834_11D7_9FA8_00B0D013707D_.wvu.PrintArea" localSheetId="1" hidden="1">'B. Trial Balance'!$A$8:$K$403</definedName>
    <definedName name="Z_CFBDDB60_3834_11D7_9FA8_00B0D013707D_.wvu.PrintArea" localSheetId="8" hidden="1">'I. Summary'!$A$10:$O$111</definedName>
    <definedName name="Z_CFBDDB60_3834_11D7_9FA8_00B0D013707D_.wvu.PrintTitles" localSheetId="1" hidden="1">'B. Trial Balance'!$1:$7</definedName>
    <definedName name="Z_CFBDDB60_3834_11D7_9FA8_00B0D013707D_.wvu.PrintTitles" localSheetId="8" hidden="1">'I. Summary'!$1:$9</definedName>
    <definedName name="Z_F5C96EE0_2E1C_11D7_92C7_00B0D056AA2D_.wvu.PrintArea" localSheetId="1" hidden="1">'B. Trial Balance'!$A$8:$K$403</definedName>
    <definedName name="Z_F5C96EE0_2E1C_11D7_92C7_00B0D056AA2D_.wvu.PrintArea" localSheetId="8" hidden="1">'I. Summary'!$A$10:$O$111</definedName>
    <definedName name="Z_F5C96EE0_2E1C_11D7_92C7_00B0D056AA2D_.wvu.PrintTitles" localSheetId="1" hidden="1">'B. Trial Balance'!$1:$7</definedName>
    <definedName name="Z_F5C96EE0_2E1C_11D7_92C7_00B0D056AA2D_.wvu.PrintTitles" localSheetId="8" hidden="1">'I. Summary'!$1:$9</definedName>
  </definedNames>
  <calcPr calcId="145621"/>
  <customWorkbookViews>
    <customWorkbookView name="Pastoral Center - Personal View" guid="{F5C96EE0-2E1C-11D7-92C7-00B0D056AA2D}" mergeInterval="0" personalView="1" maximized="1" windowWidth="1020" windowHeight="595" activeSheetId="1"/>
    <customWorkbookView name="USER - Personal View" guid="{CFBDDB60-3834-11D7-9FA8-00B0D013707D}" mergeInterval="0" personalView="1" maximized="1" windowWidth="1020" windowHeight="606" activeSheetId="6"/>
  </customWorkbookViews>
</workbook>
</file>

<file path=xl/calcChain.xml><?xml version="1.0" encoding="utf-8"?>
<calcChain xmlns="http://schemas.openxmlformats.org/spreadsheetml/2006/main">
  <c r="L81" i="1" l="1"/>
  <c r="L30" i="1" l="1"/>
  <c r="I65" i="24"/>
  <c r="I63" i="24"/>
  <c r="I62" i="24"/>
  <c r="I3" i="1" l="1"/>
  <c r="B1" i="50"/>
  <c r="H5" i="1"/>
  <c r="D5" i="1"/>
  <c r="C8" i="122"/>
  <c r="B2" i="124"/>
  <c r="B2" i="125"/>
  <c r="C2" i="122"/>
  <c r="B2" i="1"/>
  <c r="B2" i="26"/>
  <c r="B2" i="24"/>
  <c r="B2" i="106"/>
  <c r="B2" i="18"/>
  <c r="B2" i="23"/>
  <c r="B2" i="17"/>
  <c r="J6" i="50"/>
  <c r="E8" i="125"/>
  <c r="E9" i="125" s="1"/>
  <c r="E10" i="125" l="1"/>
  <c r="F3" i="125"/>
  <c r="F2" i="125"/>
  <c r="D51" i="123"/>
  <c r="I7" i="17" s="1"/>
  <c r="G100" i="123"/>
  <c r="D49" i="123"/>
  <c r="H7" i="17" s="1"/>
  <c r="N81" i="1" l="1"/>
  <c r="M532" i="50"/>
  <c r="L532" i="50"/>
  <c r="I81" i="1" s="1"/>
  <c r="K532" i="50"/>
  <c r="H81" i="1" s="1"/>
  <c r="J532" i="50"/>
  <c r="I532" i="50"/>
  <c r="F81" i="1" s="1"/>
  <c r="M479" i="50"/>
  <c r="L73" i="1" s="1"/>
  <c r="L479" i="50"/>
  <c r="I73" i="1" s="1"/>
  <c r="K479" i="50"/>
  <c r="H73" i="1" s="1"/>
  <c r="J479" i="50"/>
  <c r="I479" i="50"/>
  <c r="F73" i="1" s="1"/>
  <c r="M81" i="1" l="1"/>
  <c r="J81" i="1"/>
  <c r="M73" i="1"/>
  <c r="J73" i="1"/>
  <c r="N73" i="1"/>
  <c r="G37" i="124"/>
  <c r="F37" i="124"/>
  <c r="L29" i="124"/>
  <c r="L30" i="124" s="1"/>
  <c r="J3" i="124"/>
  <c r="J2" i="124"/>
  <c r="I18" i="124"/>
  <c r="G17" i="124"/>
  <c r="F17" i="124"/>
  <c r="I17" i="124" s="1"/>
  <c r="N55" i="24"/>
  <c r="N53" i="24"/>
  <c r="N51" i="24"/>
  <c r="J51" i="24" s="1"/>
  <c r="K51" i="24" s="1"/>
  <c r="N49" i="24"/>
  <c r="J49" i="24" s="1"/>
  <c r="K49" i="24" s="1"/>
  <c r="N47" i="24"/>
  <c r="J47" i="24" s="1"/>
  <c r="K47" i="24" s="1"/>
  <c r="N45" i="24"/>
  <c r="N43" i="24"/>
  <c r="J53" i="24"/>
  <c r="K53" i="24" s="1"/>
  <c r="J45" i="24"/>
  <c r="K45" i="24" s="1"/>
  <c r="J43" i="24"/>
  <c r="K43" i="24" s="1"/>
  <c r="N41" i="24"/>
  <c r="J41" i="24" s="1"/>
  <c r="K41" i="24" s="1"/>
  <c r="N39" i="24"/>
  <c r="N37" i="24"/>
  <c r="J37" i="24" s="1"/>
  <c r="K37" i="24" s="1"/>
  <c r="N35" i="24"/>
  <c r="J35" i="24" s="1"/>
  <c r="K35" i="24" s="1"/>
  <c r="N33" i="24"/>
  <c r="J33" i="24" s="1"/>
  <c r="K33" i="24" s="1"/>
  <c r="N31" i="24"/>
  <c r="J31" i="24" s="1"/>
  <c r="K31" i="24" s="1"/>
  <c r="N29" i="24"/>
  <c r="J29" i="24" s="1"/>
  <c r="K29" i="24" s="1"/>
  <c r="N27" i="24"/>
  <c r="N25" i="24"/>
  <c r="N23" i="24"/>
  <c r="N21" i="24"/>
  <c r="J21" i="24" s="1"/>
  <c r="K21" i="24" s="1"/>
  <c r="N19" i="24"/>
  <c r="J19" i="24" s="1"/>
  <c r="K19" i="24" s="1"/>
  <c r="N17" i="24"/>
  <c r="J17" i="24" s="1"/>
  <c r="K17" i="24" s="1"/>
  <c r="N15" i="24"/>
  <c r="J15" i="24" s="1"/>
  <c r="K15" i="24" s="1"/>
  <c r="J39" i="24"/>
  <c r="K39" i="24" s="1"/>
  <c r="J27" i="24"/>
  <c r="K27" i="24" s="1"/>
  <c r="J25" i="24"/>
  <c r="K25" i="24" s="1"/>
  <c r="J23" i="24"/>
  <c r="K23" i="24" s="1"/>
  <c r="J55" i="24"/>
  <c r="K55" i="24" s="1"/>
  <c r="J48" i="24"/>
  <c r="K48" i="24" s="1"/>
  <c r="F12" i="24"/>
  <c r="F13" i="24"/>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F53" i="24"/>
  <c r="F54" i="24"/>
  <c r="F55" i="24"/>
  <c r="C54" i="24"/>
  <c r="C52" i="24"/>
  <c r="C50" i="24"/>
  <c r="C48" i="24"/>
  <c r="C46" i="24"/>
  <c r="C44" i="24"/>
  <c r="N54" i="24"/>
  <c r="J54" i="24" s="1"/>
  <c r="K54" i="24" s="1"/>
  <c r="N52" i="24"/>
  <c r="J52" i="24" s="1"/>
  <c r="K52" i="24" s="1"/>
  <c r="N50" i="24"/>
  <c r="J50" i="24" s="1"/>
  <c r="K50" i="24" s="1"/>
  <c r="N48" i="24"/>
  <c r="N46" i="24"/>
  <c r="J46" i="24" s="1"/>
  <c r="K46" i="24" s="1"/>
  <c r="J64" i="23"/>
  <c r="J63" i="23"/>
  <c r="J62" i="23"/>
  <c r="J61" i="23"/>
  <c r="J60" i="23"/>
  <c r="J59" i="23"/>
  <c r="J58" i="23"/>
  <c r="J57" i="23"/>
  <c r="J56" i="23"/>
  <c r="J55" i="23"/>
  <c r="J54" i="23"/>
  <c r="J53" i="23"/>
  <c r="J52" i="23"/>
  <c r="J51" i="23"/>
  <c r="J50" i="23"/>
  <c r="J49" i="23"/>
  <c r="J48" i="23"/>
  <c r="J47" i="23"/>
  <c r="J46" i="23"/>
  <c r="J45" i="23"/>
  <c r="J44" i="23"/>
  <c r="J43" i="23"/>
  <c r="N13" i="24" s="1"/>
  <c r="J13" i="24" s="1"/>
  <c r="K13" i="24" s="1"/>
  <c r="C64" i="23"/>
  <c r="C63" i="23"/>
  <c r="C62" i="23"/>
  <c r="C61" i="23"/>
  <c r="C60" i="23"/>
  <c r="C59" i="23"/>
  <c r="I8" i="18"/>
  <c r="H8" i="18"/>
  <c r="F16" i="18"/>
  <c r="F15" i="18"/>
  <c r="F14" i="18"/>
  <c r="F13" i="18"/>
  <c r="F12" i="18"/>
  <c r="F11" i="18"/>
  <c r="F10" i="18"/>
  <c r="M2" i="1"/>
  <c r="F3" i="26"/>
  <c r="N3" i="24"/>
  <c r="N3" i="106"/>
  <c r="J3" i="18"/>
  <c r="J3" i="23"/>
  <c r="K3" i="17"/>
  <c r="G1" i="123"/>
  <c r="D54" i="123"/>
  <c r="J7" i="17" s="1"/>
  <c r="G89" i="123"/>
  <c r="I37" i="124" l="1"/>
  <c r="I39" i="124" s="1"/>
  <c r="I19" i="124"/>
  <c r="J65" i="23"/>
  <c r="J12" i="106" l="1"/>
  <c r="G13" i="106"/>
  <c r="J12" i="18"/>
  <c r="J41" i="50"/>
  <c r="F15" i="26" l="1"/>
  <c r="K9" i="17"/>
  <c r="J17" i="23"/>
  <c r="U13" i="18" l="1"/>
  <c r="U12" i="18"/>
  <c r="U14" i="18" l="1"/>
  <c r="M12" i="106" l="1"/>
  <c r="L242" i="50" l="1"/>
  <c r="I42" i="1" s="1"/>
  <c r="L7" i="1" l="1"/>
  <c r="F7" i="26" s="1"/>
  <c r="H7" i="1"/>
  <c r="M262" i="50"/>
  <c r="H29" i="1"/>
  <c r="H33" i="1"/>
  <c r="H49" i="1"/>
  <c r="H50" i="1"/>
  <c r="H51" i="1"/>
  <c r="H58" i="1"/>
  <c r="H70" i="1"/>
  <c r="H71" i="1"/>
  <c r="H72" i="1"/>
  <c r="H76" i="1"/>
  <c r="H77" i="1"/>
  <c r="H80" i="1"/>
  <c r="F7" i="1"/>
  <c r="G21" i="18"/>
  <c r="H21" i="18"/>
  <c r="J27" i="18" s="1"/>
  <c r="I21" i="18"/>
  <c r="J28" i="18" s="1"/>
  <c r="K26" i="17"/>
  <c r="M9" i="106" s="1"/>
  <c r="I9" i="106" s="1"/>
  <c r="J9" i="106" s="1"/>
  <c r="K27" i="17"/>
  <c r="K28" i="17"/>
  <c r="K10" i="17"/>
  <c r="K11" i="17"/>
  <c r="K12" i="17"/>
  <c r="K13" i="17"/>
  <c r="K14" i="17"/>
  <c r="K15" i="17"/>
  <c r="K16" i="17"/>
  <c r="K17" i="17"/>
  <c r="I29" i="1"/>
  <c r="L262" i="50"/>
  <c r="I43" i="1" s="1"/>
  <c r="K262" i="50"/>
  <c r="H43" i="1" s="1"/>
  <c r="J262" i="50"/>
  <c r="I262" i="50"/>
  <c r="F43" i="1" s="1"/>
  <c r="K242" i="50"/>
  <c r="H42" i="1" s="1"/>
  <c r="J242" i="50"/>
  <c r="I242" i="50"/>
  <c r="F42" i="1" s="1"/>
  <c r="L230" i="50"/>
  <c r="I37" i="1" s="1"/>
  <c r="K230" i="50"/>
  <c r="H37" i="1" s="1"/>
  <c r="J230" i="50"/>
  <c r="I230" i="50"/>
  <c r="F37" i="1" s="1"/>
  <c r="J222" i="50"/>
  <c r="K222" i="50"/>
  <c r="H36" i="1" s="1"/>
  <c r="L222" i="50"/>
  <c r="I36" i="1" s="1"/>
  <c r="I222" i="50"/>
  <c r="F36" i="1" s="1"/>
  <c r="L211" i="50"/>
  <c r="I30" i="1" s="1"/>
  <c r="K211" i="50"/>
  <c r="H30" i="1" s="1"/>
  <c r="J211" i="50"/>
  <c r="I211" i="50"/>
  <c r="F30" i="1" s="1"/>
  <c r="L185" i="50"/>
  <c r="I28" i="1" s="1"/>
  <c r="K185" i="50"/>
  <c r="H28" i="1" s="1"/>
  <c r="J185" i="50"/>
  <c r="I185" i="50"/>
  <c r="I41" i="50"/>
  <c r="F11" i="1" s="1"/>
  <c r="M510" i="50"/>
  <c r="L79" i="1" s="1"/>
  <c r="L510" i="50"/>
  <c r="I79" i="1" s="1"/>
  <c r="K510" i="50"/>
  <c r="H79" i="1" s="1"/>
  <c r="J510" i="50"/>
  <c r="I510" i="50"/>
  <c r="F79" i="1" s="1"/>
  <c r="M498" i="50"/>
  <c r="L78" i="1" s="1"/>
  <c r="N78" i="1" s="1"/>
  <c r="L498" i="50"/>
  <c r="I78" i="1" s="1"/>
  <c r="K498" i="50"/>
  <c r="H78" i="1" s="1"/>
  <c r="J498" i="50"/>
  <c r="I498" i="50"/>
  <c r="F78" i="1" s="1"/>
  <c r="M456" i="50"/>
  <c r="L68" i="1" s="1"/>
  <c r="L456" i="50"/>
  <c r="I68" i="1" s="1"/>
  <c r="K456" i="50"/>
  <c r="H68" i="1" s="1"/>
  <c r="J456" i="50"/>
  <c r="I456" i="50"/>
  <c r="F68" i="1" s="1"/>
  <c r="M448" i="50"/>
  <c r="L67" i="1" s="1"/>
  <c r="N67" i="1" s="1"/>
  <c r="L448" i="50"/>
  <c r="I67" i="1" s="1"/>
  <c r="K448" i="50"/>
  <c r="H67" i="1" s="1"/>
  <c r="J448" i="50"/>
  <c r="I448" i="50"/>
  <c r="F67" i="1" s="1"/>
  <c r="M437" i="50"/>
  <c r="L69" i="1" s="1"/>
  <c r="L437" i="50"/>
  <c r="I69" i="1" s="1"/>
  <c r="K437" i="50"/>
  <c r="H69" i="1" s="1"/>
  <c r="J437" i="50"/>
  <c r="I437" i="50"/>
  <c r="F69" i="1" s="1"/>
  <c r="J429" i="50"/>
  <c r="I429" i="50"/>
  <c r="F66" i="1" s="1"/>
  <c r="M401" i="50"/>
  <c r="L57" i="1" s="1"/>
  <c r="L401" i="50"/>
  <c r="I57" i="1" s="1"/>
  <c r="K401" i="50"/>
  <c r="H57" i="1" s="1"/>
  <c r="J401" i="50"/>
  <c r="I401" i="50"/>
  <c r="M387" i="50"/>
  <c r="L56" i="1" s="1"/>
  <c r="N56" i="1" s="1"/>
  <c r="L387" i="50"/>
  <c r="K387" i="50"/>
  <c r="H56" i="1" s="1"/>
  <c r="J387" i="50"/>
  <c r="I387" i="50"/>
  <c r="F56" i="1" s="1"/>
  <c r="M376" i="50"/>
  <c r="L55" i="1" s="1"/>
  <c r="L376" i="50"/>
  <c r="I55" i="1" s="1"/>
  <c r="K376" i="50"/>
  <c r="H55" i="1" s="1"/>
  <c r="J376" i="50"/>
  <c r="I376" i="50"/>
  <c r="F55" i="1" s="1"/>
  <c r="M364" i="50"/>
  <c r="L54" i="1" s="1"/>
  <c r="N54" i="1" s="1"/>
  <c r="L364" i="50"/>
  <c r="I54" i="1" s="1"/>
  <c r="K364" i="50"/>
  <c r="H54" i="1" s="1"/>
  <c r="J364" i="50"/>
  <c r="I364" i="50"/>
  <c r="F54" i="1" s="1"/>
  <c r="M344" i="50"/>
  <c r="L53" i="1" s="1"/>
  <c r="N53" i="1" s="1"/>
  <c r="L344" i="50"/>
  <c r="I53" i="1" s="1"/>
  <c r="K344" i="50"/>
  <c r="H53" i="1" s="1"/>
  <c r="J344" i="50"/>
  <c r="I344" i="50"/>
  <c r="F53" i="1" s="1"/>
  <c r="M333" i="50"/>
  <c r="L52" i="1" s="1"/>
  <c r="N52" i="1" s="1"/>
  <c r="L333" i="50"/>
  <c r="I52" i="1" s="1"/>
  <c r="K333" i="50"/>
  <c r="H52" i="1" s="1"/>
  <c r="J333" i="50"/>
  <c r="I333" i="50"/>
  <c r="F52" i="1" s="1"/>
  <c r="M312" i="50"/>
  <c r="L48" i="1" s="1"/>
  <c r="L312" i="50"/>
  <c r="I48" i="1" s="1"/>
  <c r="K312" i="50"/>
  <c r="H48" i="1" s="1"/>
  <c r="J312" i="50"/>
  <c r="I312" i="50"/>
  <c r="F48" i="1" s="1"/>
  <c r="M307" i="50"/>
  <c r="L47" i="1" s="1"/>
  <c r="L307" i="50"/>
  <c r="I47" i="1" s="1"/>
  <c r="K307" i="50"/>
  <c r="H47" i="1" s="1"/>
  <c r="J307" i="50"/>
  <c r="I307" i="50"/>
  <c r="F47" i="1" s="1"/>
  <c r="M293" i="50"/>
  <c r="L46" i="1" s="1"/>
  <c r="N46" i="1" s="1"/>
  <c r="L293" i="50"/>
  <c r="I46" i="1" s="1"/>
  <c r="K293" i="50"/>
  <c r="H46" i="1" s="1"/>
  <c r="J293" i="50"/>
  <c r="I293" i="50"/>
  <c r="F46" i="1" s="1"/>
  <c r="M283" i="50"/>
  <c r="L45" i="1" s="1"/>
  <c r="L283" i="50"/>
  <c r="I45" i="1" s="1"/>
  <c r="K283" i="50"/>
  <c r="H45" i="1" s="1"/>
  <c r="J283" i="50"/>
  <c r="I283" i="50"/>
  <c r="F45" i="1" s="1"/>
  <c r="M273" i="50"/>
  <c r="L44" i="1" s="1"/>
  <c r="L273" i="50"/>
  <c r="I44" i="1" s="1"/>
  <c r="K273" i="50"/>
  <c r="H44" i="1" s="1"/>
  <c r="J273" i="50"/>
  <c r="I273" i="50"/>
  <c r="F44" i="1" s="1"/>
  <c r="L237" i="50"/>
  <c r="I38" i="1" s="1"/>
  <c r="K237" i="50"/>
  <c r="H38" i="1" s="1"/>
  <c r="J237" i="50"/>
  <c r="I237" i="50"/>
  <c r="F38" i="1" s="1"/>
  <c r="M172" i="50"/>
  <c r="L21" i="1" s="1"/>
  <c r="N21" i="1" s="1"/>
  <c r="L172" i="50"/>
  <c r="I21" i="1" s="1"/>
  <c r="K172" i="50"/>
  <c r="H21" i="1" s="1"/>
  <c r="J172" i="50"/>
  <c r="I172" i="50"/>
  <c r="F21" i="1" s="1"/>
  <c r="M154" i="50"/>
  <c r="L20" i="1" s="1"/>
  <c r="L154" i="50"/>
  <c r="I20" i="1" s="1"/>
  <c r="K154" i="50"/>
  <c r="H20" i="1" s="1"/>
  <c r="J154" i="50"/>
  <c r="I154" i="50"/>
  <c r="F20" i="1" s="1"/>
  <c r="M142" i="50"/>
  <c r="L19" i="1" s="1"/>
  <c r="L142" i="50"/>
  <c r="I19" i="1" s="1"/>
  <c r="K142" i="50"/>
  <c r="H19" i="1" s="1"/>
  <c r="J142" i="50"/>
  <c r="I142" i="50"/>
  <c r="F19" i="1" s="1"/>
  <c r="M121" i="50"/>
  <c r="L18" i="1" s="1"/>
  <c r="N18" i="1" s="1"/>
  <c r="L121" i="50"/>
  <c r="K121" i="50"/>
  <c r="H18" i="1" s="1"/>
  <c r="J121" i="50"/>
  <c r="I121" i="50"/>
  <c r="M109" i="50"/>
  <c r="L17" i="1" s="1"/>
  <c r="N17" i="1" s="1"/>
  <c r="L109" i="50"/>
  <c r="I17" i="1" s="1"/>
  <c r="K109" i="50"/>
  <c r="H17" i="1" s="1"/>
  <c r="J109" i="50"/>
  <c r="I109" i="50"/>
  <c r="F17" i="1" s="1"/>
  <c r="M95" i="50"/>
  <c r="L16" i="1" s="1"/>
  <c r="L95" i="50"/>
  <c r="I16" i="1" s="1"/>
  <c r="K95" i="50"/>
  <c r="H16" i="1" s="1"/>
  <c r="J95" i="50"/>
  <c r="I95" i="50"/>
  <c r="F16" i="1" s="1"/>
  <c r="M86" i="50"/>
  <c r="L15" i="1" s="1"/>
  <c r="N15" i="1" s="1"/>
  <c r="L86" i="50"/>
  <c r="I15" i="1" s="1"/>
  <c r="K86" i="50"/>
  <c r="H15" i="1" s="1"/>
  <c r="J86" i="50"/>
  <c r="I86" i="50"/>
  <c r="F15" i="1" s="1"/>
  <c r="M77" i="50"/>
  <c r="L14" i="1" s="1"/>
  <c r="N14" i="1" s="1"/>
  <c r="L77" i="50"/>
  <c r="I14" i="1" s="1"/>
  <c r="K77" i="50"/>
  <c r="H14" i="1" s="1"/>
  <c r="J77" i="50"/>
  <c r="I77" i="50"/>
  <c r="F14" i="1" s="1"/>
  <c r="M66" i="50"/>
  <c r="L13" i="1" s="1"/>
  <c r="N13" i="1" s="1"/>
  <c r="L66" i="50"/>
  <c r="I13" i="1" s="1"/>
  <c r="K66" i="50"/>
  <c r="H13" i="1" s="1"/>
  <c r="J66" i="50"/>
  <c r="I66" i="50"/>
  <c r="F13" i="1" s="1"/>
  <c r="M55" i="50"/>
  <c r="L12" i="1" s="1"/>
  <c r="N12" i="1" s="1"/>
  <c r="L55" i="50"/>
  <c r="I12" i="1" s="1"/>
  <c r="I55" i="50"/>
  <c r="F12" i="1" s="1"/>
  <c r="J62" i="24"/>
  <c r="J63" i="24"/>
  <c r="L43" i="1"/>
  <c r="N43" i="1" s="1"/>
  <c r="L49" i="1"/>
  <c r="L50" i="1"/>
  <c r="N50" i="1" s="1"/>
  <c r="L51" i="1"/>
  <c r="N51" i="1" s="1"/>
  <c r="L58" i="1"/>
  <c r="N58" i="1" s="1"/>
  <c r="M429" i="50"/>
  <c r="L66" i="1" s="1"/>
  <c r="L70" i="1"/>
  <c r="N70" i="1" s="1"/>
  <c r="L71" i="1"/>
  <c r="N71" i="1" s="1"/>
  <c r="L72" i="1"/>
  <c r="N72" i="1" s="1"/>
  <c r="L76" i="1"/>
  <c r="N76" i="1" s="1"/>
  <c r="L77" i="1"/>
  <c r="N77" i="1" s="1"/>
  <c r="L80" i="1"/>
  <c r="N80" i="1" s="1"/>
  <c r="J35" i="23"/>
  <c r="L429" i="50"/>
  <c r="I66" i="1" s="1"/>
  <c r="J10" i="18"/>
  <c r="I70" i="1"/>
  <c r="I71" i="1"/>
  <c r="I72" i="1"/>
  <c r="I76" i="1"/>
  <c r="I77" i="1"/>
  <c r="I80" i="1"/>
  <c r="K429" i="50"/>
  <c r="H66" i="1" s="1"/>
  <c r="F28" i="1"/>
  <c r="F29" i="1"/>
  <c r="I33" i="1"/>
  <c r="I49" i="1"/>
  <c r="J49" i="1" s="1"/>
  <c r="I50" i="1"/>
  <c r="I51" i="1"/>
  <c r="I56" i="1"/>
  <c r="I58" i="1"/>
  <c r="L41" i="50"/>
  <c r="I11" i="1" s="1"/>
  <c r="M41" i="50"/>
  <c r="L11" i="1" s="1"/>
  <c r="I18" i="1"/>
  <c r="F80" i="1"/>
  <c r="F77" i="1"/>
  <c r="F76" i="1"/>
  <c r="F72" i="1"/>
  <c r="F71" i="1"/>
  <c r="F70" i="1"/>
  <c r="F58" i="1"/>
  <c r="F57" i="1"/>
  <c r="F51" i="1"/>
  <c r="F50" i="1"/>
  <c r="F49" i="1"/>
  <c r="F18" i="1"/>
  <c r="K55" i="50"/>
  <c r="H12" i="1" s="1"/>
  <c r="J55" i="50"/>
  <c r="K41" i="50"/>
  <c r="H11" i="1" s="1"/>
  <c r="J13" i="18"/>
  <c r="E379" i="50"/>
  <c r="E380" i="50"/>
  <c r="E381" i="50"/>
  <c r="E382" i="50"/>
  <c r="E383" i="50"/>
  <c r="E384" i="50"/>
  <c r="E385" i="50"/>
  <c r="E378" i="50"/>
  <c r="E360" i="50"/>
  <c r="E361" i="50"/>
  <c r="E362" i="50"/>
  <c r="E363" i="50"/>
  <c r="E359" i="50"/>
  <c r="J11" i="18"/>
  <c r="J14" i="18"/>
  <c r="J15" i="18"/>
  <c r="J16" i="18"/>
  <c r="J17" i="18"/>
  <c r="J18" i="18"/>
  <c r="J19" i="18"/>
  <c r="J33" i="23"/>
  <c r="J34" i="23"/>
  <c r="J36" i="23"/>
  <c r="J37" i="23"/>
  <c r="J38" i="23"/>
  <c r="F2" i="26"/>
  <c r="N2" i="24"/>
  <c r="N2" i="106"/>
  <c r="J2" i="18"/>
  <c r="J2" i="23"/>
  <c r="J18" i="23"/>
  <c r="J19" i="23"/>
  <c r="J20" i="23"/>
  <c r="J21" i="23"/>
  <c r="J22" i="23"/>
  <c r="J23" i="23"/>
  <c r="N24" i="24" s="1"/>
  <c r="J24" i="24" s="1"/>
  <c r="K24" i="24" s="1"/>
  <c r="J24" i="23"/>
  <c r="J25" i="23"/>
  <c r="N28" i="24" s="1"/>
  <c r="J28" i="24" s="1"/>
  <c r="K28" i="24" s="1"/>
  <c r="J26" i="23"/>
  <c r="J27" i="23"/>
  <c r="J28" i="23"/>
  <c r="J29" i="23"/>
  <c r="J30" i="23"/>
  <c r="J31" i="23"/>
  <c r="N40" i="24" s="1"/>
  <c r="J40" i="24" s="1"/>
  <c r="K40" i="24" s="1"/>
  <c r="J32" i="23"/>
  <c r="L42" i="1"/>
  <c r="K18" i="17"/>
  <c r="E386" i="50"/>
  <c r="E348" i="50"/>
  <c r="F526" i="50"/>
  <c r="E526" i="50"/>
  <c r="C22" i="106"/>
  <c r="B22" i="106"/>
  <c r="F33" i="1"/>
  <c r="F531" i="50"/>
  <c r="E531" i="50"/>
  <c r="F530" i="50"/>
  <c r="E530" i="50"/>
  <c r="F529" i="50"/>
  <c r="E529" i="50"/>
  <c r="F528" i="50"/>
  <c r="E528" i="50"/>
  <c r="F527" i="50"/>
  <c r="E527" i="50"/>
  <c r="F525" i="50"/>
  <c r="E525" i="50"/>
  <c r="F524" i="50"/>
  <c r="E524" i="50"/>
  <c r="F523" i="50"/>
  <c r="E523" i="50"/>
  <c r="F522" i="50"/>
  <c r="E522" i="50"/>
  <c r="F521" i="50"/>
  <c r="E521" i="50"/>
  <c r="F520" i="50"/>
  <c r="E520" i="50"/>
  <c r="F519" i="50"/>
  <c r="E519" i="50"/>
  <c r="F518" i="50"/>
  <c r="E518" i="50"/>
  <c r="F517" i="50"/>
  <c r="E517" i="50"/>
  <c r="E516" i="50"/>
  <c r="E515" i="50"/>
  <c r="F516" i="50"/>
  <c r="F515" i="50"/>
  <c r="E358" i="50"/>
  <c r="E357" i="50"/>
  <c r="E356" i="50"/>
  <c r="E355" i="50"/>
  <c r="E354" i="50"/>
  <c r="E353" i="50"/>
  <c r="E352" i="50"/>
  <c r="E351" i="50"/>
  <c r="E350" i="50"/>
  <c r="E349" i="50"/>
  <c r="E347" i="50"/>
  <c r="E346" i="50"/>
  <c r="C13" i="26"/>
  <c r="B13" i="26"/>
  <c r="C12" i="26"/>
  <c r="B12" i="26"/>
  <c r="C66" i="24"/>
  <c r="B66" i="24"/>
  <c r="C65" i="24"/>
  <c r="B65" i="24"/>
  <c r="C64" i="24"/>
  <c r="B64" i="24"/>
  <c r="C63" i="24"/>
  <c r="B63" i="24"/>
  <c r="C62" i="24"/>
  <c r="B62" i="24"/>
  <c r="F11" i="106"/>
  <c r="F10" i="106"/>
  <c r="F9" i="106"/>
  <c r="B11" i="106"/>
  <c r="B10" i="106"/>
  <c r="B9" i="106"/>
  <c r="C25" i="106"/>
  <c r="B25" i="106"/>
  <c r="C24" i="106"/>
  <c r="B24" i="106"/>
  <c r="C23" i="106"/>
  <c r="B23" i="106"/>
  <c r="C21" i="106"/>
  <c r="B21" i="106"/>
  <c r="C20" i="106"/>
  <c r="B20" i="106"/>
  <c r="N13" i="106"/>
  <c r="L13" i="106"/>
  <c r="H13" i="106"/>
  <c r="C29" i="18"/>
  <c r="B29" i="18"/>
  <c r="C28" i="18"/>
  <c r="B28" i="18"/>
  <c r="C27" i="18"/>
  <c r="B27" i="18"/>
  <c r="B58" i="23"/>
  <c r="B57" i="23"/>
  <c r="B56" i="23"/>
  <c r="B55" i="23"/>
  <c r="B54" i="23"/>
  <c r="B53" i="23"/>
  <c r="B52" i="23"/>
  <c r="B51" i="23"/>
  <c r="B50" i="23"/>
  <c r="B49" i="23"/>
  <c r="B48" i="23"/>
  <c r="B47" i="23"/>
  <c r="B46" i="23"/>
  <c r="B45" i="23"/>
  <c r="B44" i="23"/>
  <c r="B43" i="23"/>
  <c r="B28" i="17"/>
  <c r="B27" i="17"/>
  <c r="B26" i="17"/>
  <c r="B10" i="17"/>
  <c r="B15" i="17"/>
  <c r="B13" i="17"/>
  <c r="B12" i="17"/>
  <c r="B18" i="17"/>
  <c r="B17" i="17"/>
  <c r="B16" i="17"/>
  <c r="B14" i="17"/>
  <c r="B11" i="17"/>
  <c r="B9" i="17"/>
  <c r="C9" i="26"/>
  <c r="B11" i="26"/>
  <c r="H83" i="1" l="1"/>
  <c r="F83" i="1"/>
  <c r="I83" i="1"/>
  <c r="L93" i="1" s="1"/>
  <c r="L83" i="1"/>
  <c r="L104" i="1" s="1"/>
  <c r="C14" i="24"/>
  <c r="C44" i="23"/>
  <c r="C24" i="24"/>
  <c r="C49" i="23"/>
  <c r="C32" i="24"/>
  <c r="C53" i="23"/>
  <c r="C40" i="24"/>
  <c r="C57" i="23"/>
  <c r="C16" i="24"/>
  <c r="C45" i="23"/>
  <c r="C26" i="24"/>
  <c r="C50" i="23"/>
  <c r="C34" i="24"/>
  <c r="C54" i="23"/>
  <c r="C42" i="24"/>
  <c r="C58" i="23"/>
  <c r="C18" i="24"/>
  <c r="C46" i="23"/>
  <c r="C12" i="24"/>
  <c r="C43" i="23"/>
  <c r="C20" i="24"/>
  <c r="C47" i="23"/>
  <c r="C28" i="24"/>
  <c r="C51" i="23"/>
  <c r="C36" i="24"/>
  <c r="C55" i="23"/>
  <c r="C22" i="24"/>
  <c r="C48" i="23"/>
  <c r="C30" i="24"/>
  <c r="C52" i="23"/>
  <c r="C38" i="24"/>
  <c r="C56" i="23"/>
  <c r="M11" i="106"/>
  <c r="I11" i="106" s="1"/>
  <c r="J11" i="106" s="1"/>
  <c r="M10" i="106"/>
  <c r="I10" i="106" s="1"/>
  <c r="K20" i="17"/>
  <c r="L28" i="1" s="1"/>
  <c r="M28" i="1" s="1"/>
  <c r="N11" i="1"/>
  <c r="M11" i="1"/>
  <c r="J66" i="1"/>
  <c r="J11" i="1"/>
  <c r="N42" i="24"/>
  <c r="J42" i="24" s="1"/>
  <c r="K42" i="24" s="1"/>
  <c r="N36" i="24"/>
  <c r="J36" i="24" s="1"/>
  <c r="K36" i="24" s="1"/>
  <c r="N16" i="24"/>
  <c r="J16" i="24" s="1"/>
  <c r="K16" i="24" s="1"/>
  <c r="N34" i="24"/>
  <c r="J34" i="24" s="1"/>
  <c r="K34" i="24" s="1"/>
  <c r="N22" i="24"/>
  <c r="J22" i="24" s="1"/>
  <c r="K22" i="24" s="1"/>
  <c r="J39" i="23"/>
  <c r="J67" i="23" s="1"/>
  <c r="H6" i="24" s="1"/>
  <c r="N14" i="24"/>
  <c r="J14" i="24" s="1"/>
  <c r="K14" i="24" s="1"/>
  <c r="N12" i="24"/>
  <c r="J12" i="24" s="1"/>
  <c r="K12" i="24" s="1"/>
  <c r="N32" i="24"/>
  <c r="J32" i="24" s="1"/>
  <c r="K32" i="24" s="1"/>
  <c r="N26" i="24"/>
  <c r="J26" i="24" s="1"/>
  <c r="K26" i="24" s="1"/>
  <c r="N20" i="24"/>
  <c r="J20" i="24" s="1"/>
  <c r="K20" i="24" s="1"/>
  <c r="N38" i="24"/>
  <c r="J38" i="24" s="1"/>
  <c r="K38" i="24" s="1"/>
  <c r="N30" i="24"/>
  <c r="J30" i="24" s="1"/>
  <c r="K30" i="24" s="1"/>
  <c r="N18" i="24"/>
  <c r="J18" i="24" s="1"/>
  <c r="K18" i="24" s="1"/>
  <c r="N44" i="24"/>
  <c r="J44" i="24" s="1"/>
  <c r="K44" i="24" s="1"/>
  <c r="J21" i="18"/>
  <c r="J31" i="18"/>
  <c r="L36" i="1" s="1"/>
  <c r="K30" i="17"/>
  <c r="J38" i="1"/>
  <c r="J71" i="1"/>
  <c r="M56" i="1"/>
  <c r="J48" i="1"/>
  <c r="J77" i="1"/>
  <c r="J70" i="1"/>
  <c r="M80" i="1"/>
  <c r="M42" i="1"/>
  <c r="M51" i="1"/>
  <c r="J13" i="1"/>
  <c r="J44" i="1"/>
  <c r="N42" i="1"/>
  <c r="M50" i="1"/>
  <c r="J52" i="1"/>
  <c r="J58" i="1"/>
  <c r="J47" i="1"/>
  <c r="J37" i="1"/>
  <c r="M49" i="1"/>
  <c r="J16" i="1"/>
  <c r="J17" i="1"/>
  <c r="M19" i="1"/>
  <c r="J45" i="1"/>
  <c r="J46" i="1"/>
  <c r="J67" i="1"/>
  <c r="J29" i="1"/>
  <c r="J30" i="1"/>
  <c r="M79" i="1"/>
  <c r="M58" i="1"/>
  <c r="J56" i="1"/>
  <c r="J36" i="1"/>
  <c r="J76" i="1"/>
  <c r="J80" i="1"/>
  <c r="M43" i="1"/>
  <c r="J79" i="1"/>
  <c r="H31" i="1"/>
  <c r="J43" i="1"/>
  <c r="J72" i="1"/>
  <c r="J33" i="1"/>
  <c r="M17" i="1"/>
  <c r="M77" i="1"/>
  <c r="M69" i="1"/>
  <c r="M48" i="1"/>
  <c r="J12" i="1"/>
  <c r="J15" i="1"/>
  <c r="J18" i="1"/>
  <c r="J54" i="1"/>
  <c r="J55" i="1"/>
  <c r="N66" i="1"/>
  <c r="M66" i="1"/>
  <c r="H23" i="1"/>
  <c r="N68" i="1"/>
  <c r="M68" i="1"/>
  <c r="H39" i="1"/>
  <c r="M44" i="1"/>
  <c r="N44" i="1"/>
  <c r="M13" i="1"/>
  <c r="N69" i="1"/>
  <c r="N19" i="1"/>
  <c r="N49" i="1"/>
  <c r="M16" i="1"/>
  <c r="M78" i="1"/>
  <c r="J51" i="1"/>
  <c r="N79" i="1"/>
  <c r="N48" i="1"/>
  <c r="F31" i="1"/>
  <c r="M71" i="1"/>
  <c r="M55" i="1"/>
  <c r="M45" i="1"/>
  <c r="J19" i="1"/>
  <c r="F23" i="1"/>
  <c r="M20" i="1"/>
  <c r="M21" i="1"/>
  <c r="M47" i="1"/>
  <c r="M57" i="1"/>
  <c r="J68" i="1"/>
  <c r="I31" i="1"/>
  <c r="J42" i="1"/>
  <c r="J57" i="1"/>
  <c r="M46" i="1"/>
  <c r="I39" i="1"/>
  <c r="M76" i="1"/>
  <c r="J20" i="1"/>
  <c r="J78" i="1"/>
  <c r="J50" i="1"/>
  <c r="N16" i="1"/>
  <c r="F39" i="1"/>
  <c r="M72" i="1"/>
  <c r="M70" i="1"/>
  <c r="J14" i="1"/>
  <c r="M18" i="1"/>
  <c r="M54" i="1"/>
  <c r="J69" i="1"/>
  <c r="M67" i="1"/>
  <c r="M15" i="1"/>
  <c r="L23" i="1"/>
  <c r="I23" i="1"/>
  <c r="N20" i="1"/>
  <c r="J28" i="1"/>
  <c r="N57" i="1"/>
  <c r="N45" i="1"/>
  <c r="N55" i="1"/>
  <c r="N47" i="1"/>
  <c r="M14" i="1"/>
  <c r="J21" i="1"/>
  <c r="M12" i="1"/>
  <c r="J53" i="1"/>
  <c r="M53" i="1"/>
  <c r="M52" i="1"/>
  <c r="J83" i="1" l="1"/>
  <c r="M83" i="1"/>
  <c r="M13" i="106"/>
  <c r="J10" i="106"/>
  <c r="J13" i="106" s="1"/>
  <c r="I13" i="106"/>
  <c r="K57" i="24"/>
  <c r="I64" i="24" s="1"/>
  <c r="N64" i="24" s="1"/>
  <c r="J23" i="1"/>
  <c r="F60" i="1"/>
  <c r="F62" i="1" s="1"/>
  <c r="F85" i="1" s="1"/>
  <c r="N62" i="24"/>
  <c r="N63" i="24"/>
  <c r="N65" i="24"/>
  <c r="N6" i="24"/>
  <c r="L33" i="1" s="1"/>
  <c r="M33" i="1" s="1"/>
  <c r="N28" i="1"/>
  <c r="M36" i="1"/>
  <c r="N36" i="1" s="1"/>
  <c r="G23" i="106"/>
  <c r="N23" i="106" s="1"/>
  <c r="L29" i="1"/>
  <c r="G21" i="106"/>
  <c r="N21" i="106" s="1"/>
  <c r="G20" i="106"/>
  <c r="N20" i="106" s="1"/>
  <c r="J31" i="1"/>
  <c r="J39" i="1"/>
  <c r="H60" i="1"/>
  <c r="H62" i="1" s="1"/>
  <c r="H85" i="1" s="1"/>
  <c r="I60" i="1"/>
  <c r="I62" i="1" s="1"/>
  <c r="M23" i="1"/>
  <c r="I85" i="1" l="1"/>
  <c r="L92" i="1"/>
  <c r="L101" i="1" s="1"/>
  <c r="M30" i="1"/>
  <c r="L31" i="1"/>
  <c r="N33" i="1"/>
  <c r="N68" i="24"/>
  <c r="L38" i="1" s="1"/>
  <c r="N30" i="1"/>
  <c r="M29" i="1"/>
  <c r="J60" i="1"/>
  <c r="J62" i="1" s="1"/>
  <c r="J85" i="1" s="1"/>
  <c r="M38" i="1" l="1"/>
  <c r="N38" i="1" s="1"/>
  <c r="M31" i="1"/>
  <c r="N29" i="1"/>
  <c r="G22" i="106" l="1"/>
  <c r="N22" i="106" s="1"/>
  <c r="N27" i="106" s="1"/>
  <c r="L37" i="1" s="1"/>
  <c r="M37" i="1" l="1"/>
  <c r="M39" i="1" s="1"/>
  <c r="M60" i="1" s="1"/>
  <c r="M62" i="1" s="1"/>
  <c r="M85" i="1" s="1"/>
  <c r="L39" i="1"/>
  <c r="L60" i="1" s="1"/>
  <c r="L62" i="1" s="1"/>
  <c r="L103" i="1" s="1"/>
  <c r="L111" i="1" s="1"/>
  <c r="E11" i="122" l="1"/>
  <c r="N37" i="1"/>
  <c r="L85" i="1"/>
  <c r="E12" i="122" s="1"/>
</calcChain>
</file>

<file path=xl/comments1.xml><?xml version="1.0" encoding="utf-8"?>
<comments xmlns="http://schemas.openxmlformats.org/spreadsheetml/2006/main">
  <authors>
    <author>M Fisher</author>
  </authors>
  <commentList>
    <comment ref="G10" authorId="0">
      <text>
        <r>
          <rPr>
            <b/>
            <sz val="8"/>
            <color indexed="81"/>
            <rFont val="Tahoma"/>
            <family val="2"/>
          </rPr>
          <t>M Fisher:</t>
        </r>
        <r>
          <rPr>
            <sz val="8"/>
            <color indexed="81"/>
            <rFont val="Tahoma"/>
            <family val="2"/>
          </rPr>
          <t xml:space="preserve">
Please enter the amounts from the </t>
        </r>
        <r>
          <rPr>
            <u/>
            <sz val="8"/>
            <color indexed="81"/>
            <rFont val="Tahoma"/>
            <family val="2"/>
          </rPr>
          <t xml:space="preserve">PT1002 - Proation Table for Employee Benefits </t>
        </r>
        <r>
          <rPr>
            <sz val="8"/>
            <color indexed="81"/>
            <rFont val="Tahoma"/>
            <family val="2"/>
          </rPr>
          <t>(not from the PT109 - 
Group Benefit Plans Premium Rate Sheet).  Health, dental, and life insurance is projected to increase 15% on Jan 01, 20010.  This increase is already factored 
into this
 budget template.</t>
        </r>
      </text>
    </comment>
  </commentList>
</comments>
</file>

<file path=xl/comments2.xml><?xml version="1.0" encoding="utf-8"?>
<comments xmlns="http://schemas.openxmlformats.org/spreadsheetml/2006/main">
  <authors>
    <author>Ronald Hamilton</author>
  </authors>
  <commentList>
    <comment ref="C8" authorId="0">
      <text>
        <r>
          <rPr>
            <sz val="9"/>
            <color indexed="81"/>
            <rFont val="Tahoma"/>
            <family val="2"/>
          </rPr>
          <t xml:space="preserve">You would have already entered 'Interim' or 'Final' on the A. Instructions tab, cell B15
</t>
        </r>
      </text>
    </comment>
  </commentList>
</comments>
</file>

<file path=xl/comments3.xml><?xml version="1.0" encoding="utf-8"?>
<comments xmlns="http://schemas.openxmlformats.org/spreadsheetml/2006/main">
  <authors>
    <author>Ronald Hamilton</author>
  </authors>
  <commentList>
    <comment ref="G14" authorId="0">
      <text>
        <r>
          <rPr>
            <sz val="9"/>
            <color indexed="81"/>
            <rFont val="Tahoma"/>
            <family val="2"/>
          </rPr>
          <t xml:space="preserve">Cannot be less than $14/hr after 1/1/21
</t>
        </r>
      </text>
    </comment>
    <comment ref="G35" authorId="0">
      <text>
        <r>
          <rPr>
            <b/>
            <sz val="9"/>
            <color indexed="81"/>
            <rFont val="Tahoma"/>
            <family val="2"/>
          </rPr>
          <t>Cannot be less than $4853/month after 1/1/21</t>
        </r>
      </text>
    </comment>
  </commentList>
</comments>
</file>

<file path=xl/sharedStrings.xml><?xml version="1.0" encoding="utf-8"?>
<sst xmlns="http://schemas.openxmlformats.org/spreadsheetml/2006/main" count="817" uniqueCount="527">
  <si>
    <t>Endowment Earnings &lt;Losses&gt;</t>
  </si>
  <si>
    <t>Capital Fund Drive</t>
  </si>
  <si>
    <t>Designated Gifts</t>
  </si>
  <si>
    <t>Sale of Surplus Property</t>
  </si>
  <si>
    <t>Interest Expense</t>
  </si>
  <si>
    <t>Capital Expenditures</t>
  </si>
  <si>
    <t>Automobile</t>
  </si>
  <si>
    <t>Equipment &amp; Furniture</t>
  </si>
  <si>
    <t>Buildings, Improvements, Land</t>
  </si>
  <si>
    <t>Grounds Improvements</t>
  </si>
  <si>
    <t>Parent Parish Receipts</t>
  </si>
  <si>
    <t>(Campaign Name)</t>
  </si>
  <si>
    <t>Received from Pledges</t>
  </si>
  <si>
    <t>Memorials &amp; Donations</t>
  </si>
  <si>
    <t>Building Fund Donations</t>
  </si>
  <si>
    <t>Parish Improvements Fund</t>
  </si>
  <si>
    <t>Cemetery Income</t>
  </si>
  <si>
    <t>Diocesan &amp; Special Collections</t>
  </si>
  <si>
    <t>Food Bowl</t>
  </si>
  <si>
    <t>Visiting Missionary</t>
  </si>
  <si>
    <t>Holy Father</t>
  </si>
  <si>
    <t>Disaster Relief</t>
  </si>
  <si>
    <t>Combined Collection</t>
  </si>
  <si>
    <t>Parent Parish Payments</t>
  </si>
  <si>
    <t>Consultant Fees</t>
  </si>
  <si>
    <t>Campaign Postage</t>
  </si>
  <si>
    <t>PPBF Payments to Diocese</t>
  </si>
  <si>
    <t>Capital Projects FBO School</t>
  </si>
  <si>
    <t>Total Salary</t>
  </si>
  <si>
    <t>Religious salaries</t>
  </si>
  <si>
    <t>Total Religious Salaries</t>
  </si>
  <si>
    <t>Total Clergy Employee Benefits - Detail</t>
  </si>
  <si>
    <t>Total Religious Employee Benefits</t>
  </si>
  <si>
    <t>Total Religious Employee Insurance - Detail</t>
  </si>
  <si>
    <t xml:space="preserve">Contact Person:  </t>
  </si>
  <si>
    <t>Non-Operating Income</t>
  </si>
  <si>
    <t>Total Interest &amp; Dividends</t>
  </si>
  <si>
    <t>Total Bequests &amp; Special Receipts</t>
  </si>
  <si>
    <t>Total Parent Parish Receipts</t>
  </si>
  <si>
    <t>Total Capital Fund Drive</t>
  </si>
  <si>
    <t>Total Designated Gifts</t>
  </si>
  <si>
    <t>Total Sale of Surplus Property</t>
  </si>
  <si>
    <t>Total Cemetery Income</t>
  </si>
  <si>
    <t>Non-Operating Expense</t>
  </si>
  <si>
    <t>Total Interest Expense</t>
  </si>
  <si>
    <t>Total Parent Parish Payments</t>
  </si>
  <si>
    <t>Cemetery Expense</t>
  </si>
  <si>
    <t>NON-OPERATING INCOME &amp; EXPENSE</t>
  </si>
  <si>
    <t>TOTAL NON-OP INCOME &amp; EXPENSE</t>
  </si>
  <si>
    <t>NET INCOME</t>
  </si>
  <si>
    <t>Office Expense</t>
  </si>
  <si>
    <t>Operating Expenses</t>
  </si>
  <si>
    <t>Religious</t>
  </si>
  <si>
    <t>Lay</t>
  </si>
  <si>
    <t>Total Salaries &amp; Wages</t>
  </si>
  <si>
    <t>Seminarian Support</t>
  </si>
  <si>
    <t>Tier I Priest's Offeringss</t>
  </si>
  <si>
    <t>Priests</t>
  </si>
  <si>
    <t>Priest's Salaries</t>
  </si>
  <si>
    <t>Priest's Employee Benefits</t>
  </si>
  <si>
    <t>Total Priest's Employee Benefits</t>
  </si>
  <si>
    <t>Pastor / Parochial Administrator</t>
  </si>
  <si>
    <t>Mass Offerings</t>
  </si>
  <si>
    <t>Misc Activities &amp; Events</t>
  </si>
  <si>
    <t>Annual Catholic Appeal Rebate</t>
  </si>
  <si>
    <t>Extra (Supply) Priests</t>
  </si>
  <si>
    <t>Parish Center / Office</t>
  </si>
  <si>
    <t>Donations</t>
  </si>
  <si>
    <t>Priest's Retreats &amp; Continuing Ed</t>
  </si>
  <si>
    <t>Holy Land</t>
  </si>
  <si>
    <t>World Mission Sunday</t>
  </si>
  <si>
    <t>Catholic Relief Services</t>
  </si>
  <si>
    <t>Catholic Home Missions</t>
  </si>
  <si>
    <t>Church in Latin America</t>
  </si>
  <si>
    <t>Catholic Communications</t>
  </si>
  <si>
    <t>Diocesan Priest's Retirement</t>
  </si>
  <si>
    <t>Retirement Fund for Religious</t>
  </si>
  <si>
    <t>Campaign for Human Development</t>
  </si>
  <si>
    <t>Annual Catholic Appeal (ACA)</t>
  </si>
  <si>
    <t>Music Director / Musicians</t>
  </si>
  <si>
    <t>Religious FICA Reimbursement</t>
  </si>
  <si>
    <t>Contributions FBO School Endowment</t>
  </si>
  <si>
    <t>Endowment Funds Bequeathed</t>
  </si>
  <si>
    <t>Endowment Fund</t>
  </si>
  <si>
    <t>Memorial Donations &amp; Estate Gifts</t>
  </si>
  <si>
    <t>Equipment Lease</t>
  </si>
  <si>
    <t>Total Capital Expenditures</t>
  </si>
  <si>
    <t>Total Cemetery Expense</t>
  </si>
  <si>
    <r>
      <t xml:space="preserve">Priest's </t>
    </r>
    <r>
      <rPr>
        <b/>
        <u/>
        <sz val="10"/>
        <color indexed="8"/>
        <rFont val="Arial"/>
        <family val="2"/>
      </rPr>
      <t>Annual</t>
    </r>
    <r>
      <rPr>
        <b/>
        <sz val="10"/>
        <color indexed="8"/>
        <rFont val="Arial"/>
        <family val="2"/>
      </rPr>
      <t xml:space="preserve"> Employee Benefits - Detail</t>
    </r>
  </si>
  <si>
    <r>
      <t xml:space="preserve">Religious  Employee </t>
    </r>
    <r>
      <rPr>
        <b/>
        <u/>
        <sz val="10"/>
        <color indexed="8"/>
        <rFont val="Arial"/>
        <family val="2"/>
      </rPr>
      <t>Monthly</t>
    </r>
    <r>
      <rPr>
        <b/>
        <sz val="10"/>
        <color indexed="8"/>
        <rFont val="Arial"/>
        <family val="2"/>
      </rPr>
      <t xml:space="preserve"> Insurance - Detail</t>
    </r>
  </si>
  <si>
    <t>Annual Salary</t>
  </si>
  <si>
    <t>Priest's &amp; Deacon's Salaries &amp; Gifts</t>
  </si>
  <si>
    <t>Supply</t>
  </si>
  <si>
    <t>Base Salary</t>
  </si>
  <si>
    <t>Annual Base Salary</t>
  </si>
  <si>
    <t xml:space="preserve">     Payment on loan balance</t>
  </si>
  <si>
    <t>Operating Expense Budget Worksheet</t>
  </si>
  <si>
    <t xml:space="preserve">Summary Budget Worksheet </t>
  </si>
  <si>
    <t>% Variance</t>
  </si>
  <si>
    <t>Fiscal Year</t>
  </si>
  <si>
    <t>Note: On all spreadsheets enter values in green-shaded cells.</t>
  </si>
  <si>
    <t xml:space="preserve">Vision </t>
  </si>
  <si>
    <t>Budget Summary</t>
  </si>
  <si>
    <t>Actual</t>
  </si>
  <si>
    <t>Budget</t>
  </si>
  <si>
    <t>GLAC</t>
  </si>
  <si>
    <t>OPERATING INCOME</t>
  </si>
  <si>
    <t>Donations &amp; Unrestricted Gifts</t>
  </si>
  <si>
    <t>Other Receipts</t>
  </si>
  <si>
    <t>TOTAL OPERATING INCOME</t>
  </si>
  <si>
    <t>OPERATING EXPENSES</t>
  </si>
  <si>
    <t>Other Expenditures</t>
  </si>
  <si>
    <t>TOTAL OPERATING EXPENSES</t>
  </si>
  <si>
    <t>NET OPERATING INCOME</t>
  </si>
  <si>
    <t>Other adjustments that affect cash (please be specific):</t>
  </si>
  <si>
    <t>Other</t>
  </si>
  <si>
    <t>Name</t>
  </si>
  <si>
    <t>Hourly Wage</t>
  </si>
  <si>
    <t>Total Wages</t>
  </si>
  <si>
    <t>Bookkeeper</t>
  </si>
  <si>
    <t>Secretary</t>
  </si>
  <si>
    <t>Gross Salaries &amp; Wages</t>
  </si>
  <si>
    <t>Factor</t>
  </si>
  <si>
    <t>Total Cost</t>
  </si>
  <si>
    <t>Worker's Comp Insurance</t>
  </si>
  <si>
    <t>Unemployment Insurance</t>
  </si>
  <si>
    <t>Payroll Taxes</t>
  </si>
  <si>
    <t>Religious Employee Benefits</t>
  </si>
  <si>
    <t>Health</t>
  </si>
  <si>
    <t>Dental</t>
  </si>
  <si>
    <t>Life</t>
  </si>
  <si>
    <t>Total</t>
  </si>
  <si>
    <t>Diocesan Assessment</t>
  </si>
  <si>
    <t>Automotive</t>
  </si>
  <si>
    <t>Independent Contractor Payments</t>
  </si>
  <si>
    <t>Repairs &amp; Maintenance</t>
  </si>
  <si>
    <t>Payroll Processing Charges</t>
  </si>
  <si>
    <t>Telecommunications</t>
  </si>
  <si>
    <t>Utilities</t>
  </si>
  <si>
    <t>Materials &amp; Supplies</t>
  </si>
  <si>
    <t>Building Maintenance</t>
  </si>
  <si>
    <t>Grounds Maintenance</t>
  </si>
  <si>
    <t>Change</t>
  </si>
  <si>
    <t>Hours/Week</t>
  </si>
  <si>
    <t>Weeks/Year</t>
  </si>
  <si>
    <t>Receptionist</t>
  </si>
  <si>
    <t>Landscape</t>
  </si>
  <si>
    <t>0" margins all around</t>
  </si>
  <si>
    <t>Property Taxes &amp; Assessments</t>
  </si>
  <si>
    <t>LTD</t>
  </si>
  <si>
    <t>Lay Employee Insurance</t>
  </si>
  <si>
    <t>Pre-set Page / Print setup:</t>
  </si>
  <si>
    <t>Offertory Collections</t>
  </si>
  <si>
    <t>Sunday</t>
  </si>
  <si>
    <t>Christmas</t>
  </si>
  <si>
    <t>Easter</t>
  </si>
  <si>
    <t>Holy Days</t>
  </si>
  <si>
    <t>Sacramental Services</t>
  </si>
  <si>
    <t>Baptisms</t>
  </si>
  <si>
    <t>Weddings</t>
  </si>
  <si>
    <t>Funerals</t>
  </si>
  <si>
    <t>Quinceaneras</t>
  </si>
  <si>
    <t xml:space="preserve">Other </t>
  </si>
  <si>
    <t>Parish Societies</t>
  </si>
  <si>
    <t>Religious Articles &amp; Books</t>
  </si>
  <si>
    <t>Charitable Donations</t>
  </si>
  <si>
    <t>Parish Special Collections</t>
  </si>
  <si>
    <t>Religious Education</t>
  </si>
  <si>
    <t>Parish Programs</t>
  </si>
  <si>
    <t>RCIA</t>
  </si>
  <si>
    <t>Youth Ministry</t>
  </si>
  <si>
    <t>Adult Religious Education</t>
  </si>
  <si>
    <t>Lay Ministerial Training</t>
  </si>
  <si>
    <t>Ecumenism / Evangelization</t>
  </si>
  <si>
    <t>Parish Fund Raising Activities</t>
  </si>
  <si>
    <t>Designated Operating Receipts</t>
  </si>
  <si>
    <t>School Support</t>
  </si>
  <si>
    <t>Priest's Retirement Rebate</t>
  </si>
  <si>
    <t>Parochial Vicar</t>
  </si>
  <si>
    <t>Priest in Residence</t>
  </si>
  <si>
    <t>Lay Salaries &amp; Wages</t>
  </si>
  <si>
    <t>Salaries &amp; Wages</t>
  </si>
  <si>
    <t>Religious Salaries</t>
  </si>
  <si>
    <t>Administration</t>
  </si>
  <si>
    <t>Business Manager</t>
  </si>
  <si>
    <t>Liturgical Services</t>
  </si>
  <si>
    <t>Nursery Services</t>
  </si>
  <si>
    <t>Security</t>
  </si>
  <si>
    <t>Wedding Coordinator</t>
  </si>
  <si>
    <t>Youth Minister</t>
  </si>
  <si>
    <t>Retirement</t>
  </si>
  <si>
    <t>Health Ins</t>
  </si>
  <si>
    <t>Vision</t>
  </si>
  <si>
    <t>Lay Employee Benefits</t>
  </si>
  <si>
    <t>Gas, Repairs &amp; Maintenance</t>
  </si>
  <si>
    <t>Liturgical Expense</t>
  </si>
  <si>
    <t>Liturgical Supplies</t>
  </si>
  <si>
    <t>Rectory</t>
  </si>
  <si>
    <t>Household Support</t>
  </si>
  <si>
    <t>Church</t>
  </si>
  <si>
    <t>Hall</t>
  </si>
  <si>
    <t>Supplies</t>
  </si>
  <si>
    <t>Postage &amp; Shippping</t>
  </si>
  <si>
    <t>Grounds Repair &amp; Maintenance</t>
  </si>
  <si>
    <t>Property &amp; Liability Insurance</t>
  </si>
  <si>
    <t>School Subsidy</t>
  </si>
  <si>
    <t>Fixed Subsidy</t>
  </si>
  <si>
    <t>Additional Subsidy</t>
  </si>
  <si>
    <t>School Expenses Paid by Parish</t>
  </si>
  <si>
    <t>Tuition Assistance</t>
  </si>
  <si>
    <t>Scholarships</t>
  </si>
  <si>
    <t>Second &amp; Special Collections</t>
  </si>
  <si>
    <t>Adopt-A-Student</t>
  </si>
  <si>
    <t>Fundraising Proceeds</t>
  </si>
  <si>
    <t xml:space="preserve">Religious Education </t>
  </si>
  <si>
    <t>Travel</t>
  </si>
  <si>
    <t>Advertising</t>
  </si>
  <si>
    <t>Bank  Service Charges</t>
  </si>
  <si>
    <t>Dues &amp; Subscriptions</t>
  </si>
  <si>
    <t>Occupancy Rent or Lease</t>
  </si>
  <si>
    <t>Professional Services</t>
  </si>
  <si>
    <t>Church Expense</t>
  </si>
  <si>
    <t>Rectory Expense</t>
  </si>
  <si>
    <t>Hall Expense</t>
  </si>
  <si>
    <t>Convent Expense</t>
  </si>
  <si>
    <t>Grounds &amp; Maintenance Expense</t>
  </si>
  <si>
    <t xml:space="preserve">Property Taxes </t>
  </si>
  <si>
    <t>Facility Use Donations</t>
  </si>
  <si>
    <t>Chartitable Donations</t>
  </si>
  <si>
    <t>Total Lay Salaries &amp; Wages</t>
  </si>
  <si>
    <t xml:space="preserve"> </t>
  </si>
  <si>
    <t>Total Automotive</t>
  </si>
  <si>
    <t>Altar Society</t>
  </si>
  <si>
    <t>Materials Fees</t>
  </si>
  <si>
    <t>Confirmation Fees</t>
  </si>
  <si>
    <t>Misc Other Receipts</t>
  </si>
  <si>
    <t>Total Employee Benefits</t>
  </si>
  <si>
    <t>Facitlity Use Donations</t>
  </si>
  <si>
    <t>Parish Mission Church</t>
  </si>
  <si>
    <t>Registration Fees</t>
  </si>
  <si>
    <t>Hospitality</t>
  </si>
  <si>
    <t>Housekeeper / Cook</t>
  </si>
  <si>
    <t>Employee Benefits</t>
  </si>
  <si>
    <t>Priest's Retirement</t>
  </si>
  <si>
    <t>Priest's Health Insurance</t>
  </si>
  <si>
    <t>Vision Care</t>
  </si>
  <si>
    <t>Religious Retirement</t>
  </si>
  <si>
    <t>Lay Pension Plan</t>
  </si>
  <si>
    <t>Religious Employee Insurance</t>
  </si>
  <si>
    <t>Equipment</t>
  </si>
  <si>
    <t>Building</t>
  </si>
  <si>
    <t>Outside Printing / Copies</t>
  </si>
  <si>
    <t>Miscellaneous Expense</t>
  </si>
  <si>
    <t>Bequests &amp; Special Receipts</t>
  </si>
  <si>
    <t>Insurance Settlements</t>
  </si>
  <si>
    <t>Interests &amp; Dividends</t>
  </si>
  <si>
    <t>General Fund Accounts</t>
  </si>
  <si>
    <t>Main Checking Account</t>
  </si>
  <si>
    <t>Restricted Fund Accounts</t>
  </si>
  <si>
    <t>INSTRUCTIONS</t>
  </si>
  <si>
    <t>4. Operating Income/ Loss</t>
  </si>
  <si>
    <t>5. Net Income/Loss</t>
  </si>
  <si>
    <t xml:space="preserve">6. If budget shows a net loss, provide an explanation of how this deficit will be resolved/funded (either in the cell below or on the budget summary page): </t>
  </si>
  <si>
    <t xml:space="preserve">B. </t>
  </si>
  <si>
    <t>3. Print the report</t>
  </si>
  <si>
    <t>2. Cash Basis</t>
  </si>
  <si>
    <t>C.</t>
  </si>
  <si>
    <t>B.5</t>
  </si>
  <si>
    <t>C.2</t>
  </si>
  <si>
    <t>E.</t>
  </si>
  <si>
    <t>F.</t>
  </si>
  <si>
    <t>Clergy Benefits</t>
  </si>
  <si>
    <t>G.1</t>
  </si>
  <si>
    <t>H.1</t>
  </si>
  <si>
    <t>Source:  Religious Contract</t>
  </si>
  <si>
    <t>Input data per parish contract with the Religious</t>
  </si>
  <si>
    <t>I.1</t>
  </si>
  <si>
    <t xml:space="preserve">J. </t>
  </si>
  <si>
    <t>Total 501</t>
  </si>
  <si>
    <t>Total 502</t>
  </si>
  <si>
    <t>Total 510</t>
  </si>
  <si>
    <t>Total 525</t>
  </si>
  <si>
    <t>Total 530</t>
  </si>
  <si>
    <t>Total 535</t>
  </si>
  <si>
    <t>Total 545</t>
  </si>
  <si>
    <t>Total 550</t>
  </si>
  <si>
    <t>Total 555</t>
  </si>
  <si>
    <t>Total 565</t>
  </si>
  <si>
    <t>Total 569</t>
  </si>
  <si>
    <t>Total 601 Priests</t>
  </si>
  <si>
    <t>Total 601 Lay</t>
  </si>
  <si>
    <t>Total 603 Priest Employee Benefits</t>
  </si>
  <si>
    <t>Total 603 Religous Employee Benefits</t>
  </si>
  <si>
    <t>Total 603 Lay Employee Benefits</t>
  </si>
  <si>
    <t xml:space="preserve">Total 605 </t>
  </si>
  <si>
    <t>Total 610</t>
  </si>
  <si>
    <t>Total 615</t>
  </si>
  <si>
    <t>Total 620</t>
  </si>
  <si>
    <t>Total 623</t>
  </si>
  <si>
    <t>Total 625</t>
  </si>
  <si>
    <t>Total 645</t>
  </si>
  <si>
    <t>Total 628</t>
  </si>
  <si>
    <t>Total 650</t>
  </si>
  <si>
    <t>Total 655</t>
  </si>
  <si>
    <t>Total 660</t>
  </si>
  <si>
    <t>Total 665</t>
  </si>
  <si>
    <t>Total 669</t>
  </si>
  <si>
    <t>Non Operating Income / Loss</t>
  </si>
  <si>
    <t>Total 520</t>
  </si>
  <si>
    <t>Total 540</t>
  </si>
  <si>
    <t>Total 582</t>
  </si>
  <si>
    <t>Total 585</t>
  </si>
  <si>
    <t>Total 682</t>
  </si>
  <si>
    <t>Total 686</t>
  </si>
  <si>
    <t>B.6</t>
  </si>
  <si>
    <t>B.7</t>
  </si>
  <si>
    <t>Clergy and Religious Salaries Tab</t>
  </si>
  <si>
    <t>Lay Salaries tab</t>
  </si>
  <si>
    <t>Summary tab</t>
  </si>
  <si>
    <t>Trial Balance tab</t>
  </si>
  <si>
    <t>Religious Benefits tab</t>
  </si>
  <si>
    <t>Lay Payroll Tax &amp; Benefits tab</t>
  </si>
  <si>
    <t>B.9</t>
  </si>
  <si>
    <t>PASTOR</t>
  </si>
  <si>
    <t>Printing Instruction</t>
  </si>
  <si>
    <t>per year</t>
  </si>
  <si>
    <t xml:space="preserve">Auto Insurance </t>
  </si>
  <si>
    <t xml:space="preserve">Automotive </t>
  </si>
  <si>
    <t>Refer to the parish contract with the Religious (Religious compensation worksheet - Actual column)</t>
  </si>
  <si>
    <t>Refer to the parish contract with the Religious (use Benefits - Actual column)</t>
  </si>
  <si>
    <t>Projected</t>
  </si>
  <si>
    <t>Convent / other centers</t>
  </si>
  <si>
    <r>
      <t xml:space="preserve">Lay Employee </t>
    </r>
    <r>
      <rPr>
        <b/>
        <u/>
        <sz val="11"/>
        <color indexed="8"/>
        <rFont val="Arial"/>
        <family val="2"/>
      </rPr>
      <t>Monthly</t>
    </r>
    <r>
      <rPr>
        <b/>
        <sz val="10"/>
        <color indexed="8"/>
        <rFont val="Arial"/>
        <family val="2"/>
      </rPr>
      <t xml:space="preserve"> Insurance - Detail</t>
    </r>
  </si>
  <si>
    <t>per month</t>
  </si>
  <si>
    <t>D.</t>
  </si>
  <si>
    <t>H.</t>
  </si>
  <si>
    <t>ONE Campaign Share Receipts</t>
  </si>
  <si>
    <t>Tier I Offerings Recd</t>
  </si>
  <si>
    <t>Tier I Offerings Pd</t>
  </si>
  <si>
    <t>Account Number/ Description</t>
  </si>
  <si>
    <t>CASH FLOW</t>
  </si>
  <si>
    <t>A. Actual</t>
  </si>
  <si>
    <t xml:space="preserve">C. 
Projected
</t>
  </si>
  <si>
    <t xml:space="preserve">Phone &amp; Email:  </t>
  </si>
  <si>
    <t xml:space="preserve">Input @ Tab D. </t>
  </si>
  <si>
    <t>Input @ Tab 'H'</t>
  </si>
  <si>
    <r>
      <t>Budget information is to be input on</t>
    </r>
    <r>
      <rPr>
        <b/>
        <i/>
        <sz val="10"/>
        <color indexed="8"/>
        <rFont val="Arial"/>
        <family val="2"/>
      </rPr>
      <t xml:space="preserve"> Tab 'E' - Lay Salaries</t>
    </r>
  </si>
  <si>
    <r>
      <t>Budget information is to be input on</t>
    </r>
    <r>
      <rPr>
        <b/>
        <i/>
        <sz val="10"/>
        <color indexed="8"/>
        <rFont val="Arial"/>
        <family val="2"/>
      </rPr>
      <t xml:space="preserve"> Tab 'D' - Clergy &amp; Religious Salaries</t>
    </r>
  </si>
  <si>
    <t>Budget information is to be input on Tab 'G' - Religious Benefits</t>
  </si>
  <si>
    <t>Budget information is to be input on Tab 'H' - Lay Payroll Taxes &amp; Benefits</t>
  </si>
  <si>
    <t>Budget information is to be input on Tab 'I' - Automotive</t>
  </si>
  <si>
    <t>Incl. in Health Insurance</t>
  </si>
  <si>
    <t>Total Lay Employees Benefits</t>
  </si>
  <si>
    <t>Detail Lay Employee Benefits</t>
  </si>
  <si>
    <t>603 - Lay Benefits</t>
  </si>
  <si>
    <t>602 - Total Payroll Taxes</t>
  </si>
  <si>
    <t xml:space="preserve">G. </t>
  </si>
  <si>
    <t xml:space="preserve">I. </t>
  </si>
  <si>
    <t xml:space="preserve">C.1 </t>
  </si>
  <si>
    <t>C.3</t>
  </si>
  <si>
    <t xml:space="preserve">D.1 </t>
  </si>
  <si>
    <t>D.2</t>
  </si>
  <si>
    <t>E.1</t>
  </si>
  <si>
    <t>F.1</t>
  </si>
  <si>
    <t>I.2</t>
  </si>
  <si>
    <r>
      <t>Religious</t>
    </r>
    <r>
      <rPr>
        <sz val="10"/>
        <rFont val="Arial"/>
        <family val="2"/>
      </rPr>
      <t>: Input data per parish contract with the Religious</t>
    </r>
  </si>
  <si>
    <t>Months</t>
  </si>
  <si>
    <t>Per month</t>
  </si>
  <si>
    <t>Health Ins.</t>
  </si>
  <si>
    <t>2018-19</t>
  </si>
  <si>
    <t>EFFECTIVE 1/1/2019: new minimum wage is $12.00/hour with a salary exempt rate of $49,920.</t>
  </si>
  <si>
    <t>EFFECTIVE 1/1/2020: new minimum wage is $13.00/hour with a salary exempt rate of $54,080.</t>
  </si>
  <si>
    <t>EFFECTIVE 1/1/2022: new minimum wage is $15.00/hour with a salary exempt rate of $62,400.</t>
  </si>
  <si>
    <t>7/1/18 - 12/31/18</t>
  </si>
  <si>
    <t>1/1/19 - 6/30/19</t>
  </si>
  <si>
    <t>The parish must consider the effect of the increase in the minimum wage rate and the increase in the salary exempt rate that will contine until the minimum wage rate has increased to $15.00/hour.</t>
  </si>
  <si>
    <r>
      <rPr>
        <b/>
        <u/>
        <sz val="9"/>
        <rFont val="Arial"/>
        <family val="2"/>
      </rPr>
      <t>NOTE:</t>
    </r>
    <r>
      <rPr>
        <sz val="9"/>
        <rFont val="Arial"/>
        <family val="2"/>
      </rPr>
      <t xml:space="preserve"> Please provide an explanation for all budget deficits.</t>
    </r>
  </si>
  <si>
    <t>2019-20</t>
  </si>
  <si>
    <t xml:space="preserve">Total Priest's  Salaries </t>
  </si>
  <si>
    <t>All Souls ($300/year)</t>
  </si>
  <si>
    <t>(5% increase)</t>
  </si>
  <si>
    <t>2020-21</t>
  </si>
  <si>
    <t>Contact Name</t>
  </si>
  <si>
    <t>D. 
2020-21 
BUDGET</t>
  </si>
  <si>
    <t>CHAIR
PARISH FINANCE COUNCIL</t>
  </si>
  <si>
    <t>________________________________</t>
  </si>
  <si>
    <t>Date</t>
  </si>
  <si>
    <t>Sign</t>
  </si>
  <si>
    <t>Print Name(s)</t>
  </si>
  <si>
    <t>Print Name</t>
  </si>
  <si>
    <t xml:space="preserve">The following items must be completed before submitting this page to the Diocese: </t>
  </si>
  <si>
    <t>FINAL BUDGET (Due June 30, 2020)</t>
  </si>
  <si>
    <t>C. Clergy &amp; Religious Salaries &amp; Wages</t>
  </si>
  <si>
    <t>D. Lay Salaries &amp; Wages</t>
  </si>
  <si>
    <t>E. Clergy Benefits</t>
  </si>
  <si>
    <t>F. Religious Employee Benefits</t>
  </si>
  <si>
    <t>G. Lay Payroll Taxes &amp; Benefits</t>
  </si>
  <si>
    <t>H. Automotive</t>
  </si>
  <si>
    <t>ENDING CASH BALANCE - JUNE 30, 2021</t>
  </si>
  <si>
    <t>INTERIM DRAFT (Due March 31, 2020)</t>
  </si>
  <si>
    <t>2020-2021 Budget</t>
  </si>
  <si>
    <t xml:space="preserve">This page is to be signed and submitted with BOTH the interim draft (due 3/31/20) AND with final budget (due 6/30/20). When complete: 
1. Email the excel budget template to your Parish Financial Services Coordinator (PFSC) 
2. Scan the original signature page. Email or fax it to your PFSC
    - Fax: 916-733-0295
    - PFSC Email: Antonette Agustin (aagustin@scd.org) or Ron Hamilton (rhamilton@scd.org) </t>
  </si>
  <si>
    <t xml:space="preserve">If the priest uses a parish car, deduct: </t>
  </si>
  <si>
    <r>
      <t>I have reviewed and approved</t>
    </r>
    <r>
      <rPr>
        <sz val="12"/>
        <rFont val="Arial"/>
        <family val="2"/>
      </rPr>
      <t xml:space="preserve">
a. the attached 2020-21 budget, 
b. the 2019-20 year to date actual with projected actual</t>
    </r>
  </si>
  <si>
    <r>
      <t>The Parish Finance Council has reviewed and approved</t>
    </r>
    <r>
      <rPr>
        <sz val="12"/>
        <rFont val="Arial"/>
        <family val="2"/>
      </rPr>
      <t xml:space="preserve">
a. the attached 2020-21 budget, 
b. the 2019-20 year to date actual with projected actual </t>
    </r>
  </si>
  <si>
    <t xml:space="preserve">Parish Budget Template: </t>
  </si>
  <si>
    <t>B.10</t>
  </si>
  <si>
    <t xml:space="preserve">Year to Date Actual thru </t>
  </si>
  <si>
    <t>1. Period = last fiscal year 7/1/18- 6/30/19</t>
  </si>
  <si>
    <t>1. Period = this fiscal year, year-to-date (7/1/19 - date you want to present)</t>
  </si>
  <si>
    <t>4. Input the data to appropriate row, in Column I</t>
  </si>
  <si>
    <t>4. Input the data to appropriate row, in Column J</t>
  </si>
  <si>
    <r>
      <rPr>
        <i/>
        <sz val="10"/>
        <rFont val="Arial"/>
        <family val="2"/>
      </rPr>
      <t xml:space="preserve">Column K </t>
    </r>
    <r>
      <rPr>
        <sz val="10"/>
        <rFont val="Arial"/>
        <family val="2"/>
      </rPr>
      <t xml:space="preserve">- Input the budgeted amounts for the fiscal year 2019-2020….from the 'final' budget your parish submitted. </t>
    </r>
  </si>
  <si>
    <r>
      <rPr>
        <i/>
        <sz val="10"/>
        <rFont val="Arial"/>
        <family val="2"/>
      </rPr>
      <t xml:space="preserve">Column L </t>
    </r>
    <r>
      <rPr>
        <sz val="10"/>
        <rFont val="Arial"/>
        <family val="2"/>
      </rPr>
      <t>- Input your projected actual income/expense for each line item in this column. These numbers should be your projection for the entire fiscal year of 7/1/19 - 6/30/20.</t>
    </r>
  </si>
  <si>
    <t>DATA ENTRY</t>
  </si>
  <si>
    <r>
      <rPr>
        <i/>
        <sz val="10"/>
        <rFont val="Arial"/>
        <family val="2"/>
      </rPr>
      <t>Column M</t>
    </r>
    <r>
      <rPr>
        <sz val="10"/>
        <rFont val="Arial"/>
        <family val="2"/>
      </rPr>
      <t xml:space="preserve"> - Input your budget amounts for the fiscal year 2020-2021, except for the data which will be entered on Tabs "C" through "H"….</t>
    </r>
  </si>
  <si>
    <t>Input the names of the clergies and data required in the green shaded cells</t>
  </si>
  <si>
    <t>Input the names of the employees and data required in the green shaded cells</t>
  </si>
  <si>
    <t>Input budgeted amounts for fiscal year 7/1/20 - 6/30/21</t>
  </si>
  <si>
    <t>Forecast as best as possible the salaries for the fiscal year 7/1/20 - 6/30/21</t>
  </si>
  <si>
    <t>Input amounts for benefits.  Refer to the Benefits worksheet. Input only the amount that is paid by the Site (per the Benefits Calculation Wksht for the employee)</t>
  </si>
  <si>
    <t>Input data to spreadsheets in green-shaded cells</t>
  </si>
  <si>
    <r>
      <rPr>
        <i/>
        <sz val="10"/>
        <rFont val="Arial"/>
        <family val="2"/>
      </rPr>
      <t xml:space="preserve">Column J </t>
    </r>
    <r>
      <rPr>
        <sz val="10"/>
        <rFont val="Arial"/>
        <family val="2"/>
      </rPr>
      <t>- Run QuickBooks report - "Profit and Loss Standard" for this fiscal year to date 
(7/1/19 -  the date you want to present)</t>
    </r>
  </si>
  <si>
    <r>
      <rPr>
        <i/>
        <sz val="10"/>
        <rFont val="Arial"/>
        <family val="2"/>
      </rPr>
      <t>Column I -</t>
    </r>
    <r>
      <rPr>
        <sz val="10"/>
        <rFont val="Arial"/>
        <family val="2"/>
      </rPr>
      <t xml:space="preserve"> Run QuickBooks report - "Profit and Loss Standard: for last fiscal year 
(7/1/18 - 6/30/19)</t>
    </r>
  </si>
  <si>
    <t>B. Trial Balances  - amounts automatically transfer to the Summary worksheets (on Tab "I")</t>
  </si>
  <si>
    <t>Important:</t>
  </si>
  <si>
    <t>Some employees may need to be converted to hourly from salary.  Questions or concerns please contact Anna Schiele (916-733-0239) in the Lay Personnel Department at the Diocese for guidance.</t>
  </si>
  <si>
    <t>Budget/yr:</t>
  </si>
  <si>
    <t>ASSUMPTIONS</t>
  </si>
  <si>
    <t>Auto</t>
  </si>
  <si>
    <t>Priest Retirement</t>
  </si>
  <si>
    <t>Priest Health Insurance</t>
  </si>
  <si>
    <t>Salaried - Lay Wages</t>
  </si>
  <si>
    <t>Hourly - Lay Wages</t>
  </si>
  <si>
    <t>Salary per month</t>
  </si>
  <si>
    <t>Months per year</t>
  </si>
  <si>
    <t>Hourly Lay Wages</t>
  </si>
  <si>
    <t>Salaried Lay Wages</t>
  </si>
  <si>
    <r>
      <t xml:space="preserve">Refer to the Benefits worksheet, </t>
    </r>
    <r>
      <rPr>
        <b/>
        <sz val="10"/>
        <color indexed="10"/>
        <rFont val="Arial"/>
        <family val="2"/>
      </rPr>
      <t>Input only the portion paid by</t>
    </r>
    <r>
      <rPr>
        <b/>
        <u/>
        <sz val="10"/>
        <color indexed="10"/>
        <rFont val="Arial"/>
        <family val="2"/>
      </rPr>
      <t xml:space="preserve"> the Parish</t>
    </r>
  </si>
  <si>
    <t>Gross Wages</t>
  </si>
  <si>
    <t>Use this spreadsheet to determine an 'average' hourly wage that can be input for the entire fiscal year</t>
  </si>
  <si>
    <t>Use for those employees currently earning less than $14.00 /hr</t>
  </si>
  <si>
    <t>Average' Hourly Rate for 2020-2021</t>
  </si>
  <si>
    <t>*There are approximately 26 weeks between 7/1/20 - 12/31/20, same between 1/1/21 and 6/30/21</t>
  </si>
  <si>
    <r>
      <rPr>
        <b/>
        <i/>
        <sz val="10"/>
        <color rgb="FFFF0000"/>
        <rFont val="Arial"/>
        <family val="2"/>
      </rPr>
      <t>EFFECTIVE 1/1/2021:</t>
    </r>
    <r>
      <rPr>
        <i/>
        <sz val="10"/>
        <color rgb="FFFF0000"/>
        <rFont val="Arial"/>
        <family val="2"/>
      </rPr>
      <t xml:space="preserve"> new minimum wage is $14.00/hour with a salary exempt rate of $58,240. For those employees subject to a minimum wage increase, you may calculate an 'average' rate that can be entered. See tab 'D1. Min Wage Worksheet'</t>
    </r>
  </si>
  <si>
    <t>Use for those employees currently earning less than $58,240/yr</t>
  </si>
  <si>
    <t>Use this spreadsheet to determine an 'average' monthly wage that can be input for the entire fiscal year</t>
  </si>
  <si>
    <t>Average' Monthly Salary for 2020-2021</t>
  </si>
  <si>
    <t>Months 7/1/20 - 6/30/21</t>
  </si>
  <si>
    <t>Total Hours 7/1/20- 6/30/21</t>
  </si>
  <si>
    <t>For Hourly Employees (new minimum wage $14/hr on 1/1/2021)</t>
  </si>
  <si>
    <t>For Salaried Employees (new minimum salary on 1/1/2021:
$58,240/yr --- $4,853/mth ---$2,427 per pay period</t>
  </si>
  <si>
    <t>**There are approximately 6 months between 7/1/20 - 12/31/20, same between 1/1/21 and 6/30/21</t>
  </si>
  <si>
    <t>BEGINNING CASH BALANCE - JULY 1,2019</t>
  </si>
  <si>
    <t>2019-20 'Projected' operating income &lt;loss&gt;, above, cell I62</t>
  </si>
  <si>
    <t>2019-20 Non-Op Income and Expense above, cell I81</t>
  </si>
  <si>
    <t>2020-21' Budgeted' net income &lt;loss&gt;, above, cell L62</t>
  </si>
  <si>
    <t>2020-21 Non-Op Income and Expense above, cell L81</t>
  </si>
  <si>
    <t>ENDING CASH FY19-20/  BEGINNING CASH FY20-21</t>
  </si>
  <si>
    <t>I.3</t>
  </si>
  <si>
    <t>All totals on this tab should automatically populate from tabs B through H, except….</t>
  </si>
  <si>
    <t xml:space="preserve">CELL L88….Enter parish Cash balance as of 6/30/19 (source:  QuickBooks Balance sheet 6/30/2019). </t>
  </si>
  <si>
    <t>COLUMN P...Provide explanation for any revenue/expense item showing 10% unfavorable variance from budget</t>
  </si>
  <si>
    <r>
      <t xml:space="preserve">E. PLEASE DETAIL = </t>
    </r>
    <r>
      <rPr>
        <sz val="12"/>
        <rFont val="Arial"/>
        <family val="2"/>
      </rPr>
      <t xml:space="preserve">
Please provide explanation and plan for resolution if budget for next fiscal year is more than 10% unfavorable variance vs the projected actual (meaning the % difference is negative by 10% or more). </t>
    </r>
  </si>
  <si>
    <t xml:space="preserve">B. 
Budget
</t>
  </si>
  <si>
    <t>'20-21 Budget 
vs 
'19-20 Proj Actual</t>
  </si>
  <si>
    <t xml:space="preserve">5. Note: the 'Year to Date' information does not flow through the Summary Tab (Tab I). The information is input, to help identify income and expense trends (to the extent possible). </t>
  </si>
  <si>
    <t>Annual Compensation</t>
  </si>
  <si>
    <r>
      <t xml:space="preserve">&lt;Car Allowance&gt; </t>
    </r>
    <r>
      <rPr>
        <sz val="10"/>
        <color rgb="FFFF0000"/>
        <rFont val="Arial"/>
        <family val="2"/>
      </rPr>
      <t xml:space="preserve">- </t>
    </r>
    <r>
      <rPr>
        <sz val="9"/>
        <color rgb="FFFF0000"/>
        <rFont val="Arial"/>
        <family val="2"/>
      </rPr>
      <t>Enter this amount, as a negative for EACH priest using a parish car…</t>
    </r>
  </si>
  <si>
    <t>Parish Name, City</t>
  </si>
  <si>
    <t>Total Diocesan &amp; Special Collections</t>
  </si>
  <si>
    <t>Total 595</t>
  </si>
  <si>
    <t>Total 695</t>
  </si>
  <si>
    <r>
      <t>Input amounts for Priest Retirement &amp; Health Insurance (Refer to letter from Tom McNamara and also to amount</t>
    </r>
    <r>
      <rPr>
        <sz val="10"/>
        <color rgb="FFC00000"/>
        <rFont val="Arial"/>
        <family val="2"/>
      </rPr>
      <t xml:space="preserve"> indicated in </t>
    </r>
    <r>
      <rPr>
        <sz val="10"/>
        <color rgb="FFFF0000"/>
        <rFont val="Arial"/>
        <family val="2"/>
      </rPr>
      <t xml:space="preserve">RED on the page, i.e. Priest Retirement at $11,372/yr and Priest Health Benefits at $14,664/yr). </t>
    </r>
  </si>
  <si>
    <t>Dental (per month)</t>
  </si>
  <si>
    <t>Medical (per month)</t>
  </si>
  <si>
    <t>If the priest is Tier 2, add</t>
  </si>
  <si>
    <t xml:space="preserve">If the priest is Tier 2, add to base salary: </t>
  </si>
  <si>
    <r>
      <t>Tier 2</t>
    </r>
    <r>
      <rPr>
        <sz val="10"/>
        <color rgb="FFFF0000"/>
        <rFont val="Arial"/>
        <family val="2"/>
      </rPr>
      <t xml:space="preserve">- </t>
    </r>
    <r>
      <rPr>
        <sz val="9"/>
        <color rgb="FFFF0000"/>
        <rFont val="Arial"/>
        <family val="2"/>
      </rPr>
      <t>Enter this amount for EACH priest electing Tier 2…</t>
    </r>
  </si>
  <si>
    <t>C.4</t>
  </si>
  <si>
    <t>C.5</t>
  </si>
  <si>
    <t xml:space="preserve">All Souls - add to Base Salary and pay in November: </t>
  </si>
  <si>
    <t>Tier 2 Compensation</t>
  </si>
  <si>
    <t>All Souls</t>
  </si>
  <si>
    <t>Add to base salary, pay in November</t>
  </si>
  <si>
    <t>Column I - Actual - Input actual 2018/19 Assessment billed</t>
  </si>
  <si>
    <t>Column K - Budget - Input budgeted 2019/20 Assessment billed</t>
  </si>
  <si>
    <t>Column J - YTD Actual - Input YTD actual 2019/20 Assessment paid</t>
  </si>
  <si>
    <t>Column L - Projected - Input total 2019/20 Assessment billed</t>
  </si>
  <si>
    <t xml:space="preserve">Column M - 2021 Budget: You may use the calculator on Tab B1 to estimate 2020-21 Assessment. </t>
  </si>
  <si>
    <t>D1. Minimum wage increase worksheet</t>
  </si>
  <si>
    <t>B1. Assessment Worksheet</t>
  </si>
  <si>
    <t>B.11.1</t>
  </si>
  <si>
    <t>B.11.2</t>
  </si>
  <si>
    <t>B.11.3</t>
  </si>
  <si>
    <t>B.11.4</t>
  </si>
  <si>
    <t>B.11.5</t>
  </si>
  <si>
    <t>Enter Hourly Wage</t>
  </si>
  <si>
    <t>Enter Hours per week</t>
  </si>
  <si>
    <t>Enter number of Weeks *</t>
  </si>
  <si>
    <t>Enter Monthly Salary</t>
  </si>
  <si>
    <t>Enter number of months worked**</t>
  </si>
  <si>
    <t>Between July 1 - Dec 31, 
2020</t>
  </si>
  <si>
    <t>Between Jan 1 - June 30, 
2021</t>
  </si>
  <si>
    <t xml:space="preserve">2020-21 
Total </t>
  </si>
  <si>
    <t>If needed, tab D1 is provided to help estimate an average hourly rate for those employees who will receive a pay increase due to the minimum wage increase on January 1, 2021</t>
  </si>
  <si>
    <t>&lt;--- Enter Amount</t>
  </si>
  <si>
    <t>Net Offertory Subject to Assessment</t>
  </si>
  <si>
    <t>Assessment Rate</t>
  </si>
  <si>
    <t>Min Offertory</t>
  </si>
  <si>
    <t>Max Offertory</t>
  </si>
  <si>
    <t>Less: Estimated Loan Interest Expense (from PFI Stmt) 2019-20</t>
  </si>
  <si>
    <t>If needed, tab B1 is provided to help estimate the parish 2020-21 assessment. 
On tab B1, enter (1) Estimated 2019-20 offertory and (2) if applicable, estimated 2019-20 interest expense on PFI Loans. 
Result: Estimated assessment will calculate based on Offertory minus Loan Interest expense; multiplied by the Assessment rate. Enter this amount to the 2021-Budget column</t>
  </si>
  <si>
    <t>Print the Reports and have the Budget Sign off page reviewed and signed by the Pastor and Finance Council Chair, Return the budget template and the signature page as instructed</t>
  </si>
  <si>
    <t xml:space="preserve">A. </t>
  </si>
  <si>
    <t>Enter Parish Data</t>
  </si>
  <si>
    <t>1. Input the Name and City of the parish</t>
  </si>
  <si>
    <t>2. Enter the contact's name</t>
  </si>
  <si>
    <t>4. From the drop-down, select if this is an Interim or Final Budget</t>
  </si>
  <si>
    <t>5. Type in the 'as of' date you are running QuickBooks/ inputting data for the 'Year to Date' amounts (which goes to Column J on the Trial Balance)</t>
  </si>
  <si>
    <r>
      <t>Auto Insurance (</t>
    </r>
    <r>
      <rPr>
        <b/>
        <sz val="10"/>
        <color indexed="8"/>
        <rFont val="Arial"/>
        <family val="2"/>
      </rPr>
      <t xml:space="preserve">max of </t>
    </r>
    <r>
      <rPr>
        <b/>
        <sz val="10"/>
        <color rgb="FFFF0000"/>
        <rFont val="Arial"/>
        <family val="2"/>
      </rPr>
      <t>$1,750.00 /yea</t>
    </r>
    <r>
      <rPr>
        <sz val="10"/>
        <color rgb="FFFF0000"/>
        <rFont val="Arial"/>
        <family val="2"/>
      </rPr>
      <t>r per priest</t>
    </r>
    <r>
      <rPr>
        <sz val="10"/>
        <color indexed="8"/>
        <rFont val="Arial"/>
        <family val="2"/>
      </rPr>
      <t>)</t>
    </r>
  </si>
  <si>
    <t>Diocesan Assessment (Row 403)</t>
  </si>
  <si>
    <t>Budget Version</t>
  </si>
  <si>
    <t>3. Enter the contact's email</t>
  </si>
  <si>
    <t xml:space="preserve">xyz @parish.org </t>
  </si>
  <si>
    <t>Equals: Assessment 2020-21</t>
  </si>
  <si>
    <t>Offertory: Acct 501, 2019-20 (7/1/19 - 6/30/20)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</si>
</sst>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
    <numFmt numFmtId="165" formatCode="0.00_)"/>
    <numFmt numFmtId="166" formatCode="0.000_)"/>
    <numFmt numFmtId="167" formatCode="0.0_)"/>
    <numFmt numFmtId="168" formatCode="#,##0.0_);\(#,##0.0\)"/>
    <numFmt numFmtId="169" formatCode="_(* #,##0.0_);_(* \(#,##0.0\);_(* &quot;-&quot;??_);_(@_)"/>
    <numFmt numFmtId="170" formatCode="#,##0.000_);\(#,##0.000\)"/>
    <numFmt numFmtId="171" formatCode="mmmm\ d\,\ yyyy"/>
    <numFmt numFmtId="172" formatCode="_(* #,##0_);_(* \(#,##0\);_(* &quot;-&quot;??_);_(@_)"/>
    <numFmt numFmtId="173" formatCode="m/d/yy;@"/>
    <numFmt numFmtId="174" formatCode="&quot;$&quot;#,##0"/>
  </numFmts>
  <fonts count="114">
    <font>
      <sz val="10"/>
      <name val="Geneva"/>
    </font>
    <font>
      <sz val="11"/>
      <color theme="1"/>
      <name val="Calibri"/>
      <family val="2"/>
      <scheme val="minor"/>
    </font>
    <font>
      <sz val="10"/>
      <name val="Arial"/>
      <family val="2"/>
    </font>
    <font>
      <sz val="8"/>
      <name val="Geneva"/>
    </font>
    <font>
      <b/>
      <sz val="10"/>
      <name val="Arial"/>
      <family val="2"/>
    </font>
    <font>
      <sz val="8"/>
      <color indexed="81"/>
      <name val="Tahoma"/>
      <family val="2"/>
    </font>
    <font>
      <sz val="10"/>
      <name val="Arial"/>
      <family val="2"/>
    </font>
    <font>
      <sz val="10"/>
      <color indexed="8"/>
      <name val="Arial"/>
      <family val="2"/>
    </font>
    <font>
      <b/>
      <sz val="14"/>
      <name val="Arial"/>
      <family val="2"/>
    </font>
    <font>
      <b/>
      <sz val="10"/>
      <color indexed="8"/>
      <name val="Arial"/>
      <family val="2"/>
    </font>
    <font>
      <b/>
      <i/>
      <sz val="14"/>
      <color indexed="8"/>
      <name val="Arial"/>
      <family val="2"/>
    </font>
    <font>
      <b/>
      <sz val="14"/>
      <color indexed="8"/>
      <name val="Arial"/>
      <family val="2"/>
    </font>
    <font>
      <sz val="8"/>
      <color indexed="8"/>
      <name val="Arial"/>
      <family val="2"/>
    </font>
    <font>
      <sz val="8"/>
      <name val="Arial"/>
      <family val="2"/>
    </font>
    <font>
      <b/>
      <u/>
      <sz val="10"/>
      <color indexed="8"/>
      <name val="Arial"/>
      <family val="2"/>
    </font>
    <font>
      <b/>
      <i/>
      <sz val="10"/>
      <name val="Arial"/>
      <family val="2"/>
    </font>
    <font>
      <sz val="10"/>
      <color indexed="10"/>
      <name val="Arial"/>
      <family val="2"/>
    </font>
    <font>
      <b/>
      <sz val="9"/>
      <color indexed="10"/>
      <name val="Arial"/>
      <family val="2"/>
    </font>
    <font>
      <b/>
      <sz val="8"/>
      <color indexed="81"/>
      <name val="Tahoma"/>
      <family val="2"/>
    </font>
    <font>
      <u/>
      <sz val="8"/>
      <color indexed="81"/>
      <name val="Tahoma"/>
      <family val="2"/>
    </font>
    <font>
      <b/>
      <sz val="10"/>
      <color indexed="10"/>
      <name val="Arial"/>
      <family val="2"/>
    </font>
    <font>
      <b/>
      <i/>
      <sz val="10"/>
      <color indexed="8"/>
      <name val="Arial"/>
      <family val="2"/>
    </font>
    <font>
      <b/>
      <i/>
      <sz val="12"/>
      <color indexed="8"/>
      <name val="Arial"/>
      <family val="2"/>
    </font>
    <font>
      <b/>
      <i/>
      <u/>
      <sz val="12"/>
      <color indexed="8"/>
      <name val="Arial"/>
      <family val="2"/>
    </font>
    <font>
      <b/>
      <sz val="12"/>
      <color indexed="8"/>
      <name val="Arial"/>
      <family val="2"/>
    </font>
    <font>
      <b/>
      <i/>
      <sz val="10"/>
      <color indexed="10"/>
      <name val="Arial"/>
      <family val="2"/>
    </font>
    <font>
      <b/>
      <i/>
      <sz val="9"/>
      <color indexed="10"/>
      <name val="Arial"/>
      <family val="2"/>
    </font>
    <font>
      <b/>
      <sz val="12"/>
      <name val="Arial"/>
      <family val="2"/>
    </font>
    <font>
      <b/>
      <i/>
      <sz val="11"/>
      <name val="Arial"/>
      <family val="2"/>
    </font>
    <font>
      <b/>
      <i/>
      <sz val="12"/>
      <color indexed="10"/>
      <name val="Arial"/>
      <family val="2"/>
    </font>
    <font>
      <i/>
      <sz val="10"/>
      <name val="Arial"/>
      <family val="2"/>
    </font>
    <font>
      <sz val="12"/>
      <name val="Arial"/>
      <family val="2"/>
    </font>
    <font>
      <sz val="12"/>
      <name val="Geneva"/>
    </font>
    <font>
      <b/>
      <sz val="10"/>
      <name val="Geneva"/>
    </font>
    <font>
      <b/>
      <u/>
      <sz val="11"/>
      <color indexed="8"/>
      <name val="Arial"/>
      <family val="2"/>
    </font>
    <font>
      <sz val="10"/>
      <color rgb="FFFF0000"/>
      <name val="Arial"/>
      <family val="2"/>
    </font>
    <font>
      <sz val="14"/>
      <name val="Arial"/>
      <family val="2"/>
    </font>
    <font>
      <sz val="14"/>
      <name val="Geneva"/>
    </font>
    <font>
      <i/>
      <sz val="10"/>
      <name val="Geneva"/>
    </font>
    <font>
      <b/>
      <sz val="12"/>
      <color rgb="FFFF0000"/>
      <name val="Arial"/>
      <family val="2"/>
    </font>
    <font>
      <b/>
      <sz val="13"/>
      <color indexed="8"/>
      <name val="Arial"/>
      <family val="2"/>
    </font>
    <font>
      <sz val="13"/>
      <name val="Geneva"/>
    </font>
    <font>
      <b/>
      <u/>
      <sz val="12"/>
      <name val="Arial"/>
      <family val="2"/>
    </font>
    <font>
      <i/>
      <sz val="8"/>
      <color indexed="8"/>
      <name val="Arial"/>
      <family val="2"/>
    </font>
    <font>
      <i/>
      <sz val="10"/>
      <color indexed="8"/>
      <name val="Arial"/>
      <family val="2"/>
    </font>
    <font>
      <sz val="13"/>
      <color indexed="8"/>
      <name val="Arial"/>
      <family val="2"/>
    </font>
    <font>
      <b/>
      <sz val="9"/>
      <color indexed="8"/>
      <name val="Arial"/>
      <family val="2"/>
    </font>
    <font>
      <i/>
      <sz val="10"/>
      <color indexed="10"/>
      <name val="Arial"/>
      <family val="2"/>
    </font>
    <font>
      <sz val="9"/>
      <color indexed="8"/>
      <name val="Arial"/>
      <family val="2"/>
    </font>
    <font>
      <sz val="12"/>
      <color indexed="8"/>
      <name val="Arial"/>
      <family val="2"/>
    </font>
    <font>
      <b/>
      <u/>
      <sz val="10"/>
      <color indexed="10"/>
      <name val="Arial"/>
      <family val="2"/>
    </font>
    <font>
      <b/>
      <sz val="12"/>
      <name val="Geneva"/>
    </font>
    <font>
      <sz val="9"/>
      <name val="Arial"/>
      <family val="2"/>
    </font>
    <font>
      <b/>
      <u/>
      <sz val="9"/>
      <name val="Arial"/>
      <family val="2"/>
    </font>
    <font>
      <b/>
      <sz val="10"/>
      <color rgb="FF0000FF"/>
      <name val="Arial"/>
      <family val="2"/>
    </font>
    <font>
      <b/>
      <sz val="14"/>
      <color rgb="FF0000FF"/>
      <name val="Arial"/>
      <family val="2"/>
    </font>
    <font>
      <sz val="10"/>
      <color rgb="FF0000FF"/>
      <name val="Arial"/>
      <family val="2"/>
    </font>
    <font>
      <sz val="14"/>
      <color rgb="FF0000FF"/>
      <name val="Arial"/>
      <family val="2"/>
    </font>
    <font>
      <b/>
      <sz val="12"/>
      <color rgb="FF0000FF"/>
      <name val="Arial"/>
      <family val="2"/>
    </font>
    <font>
      <sz val="10"/>
      <color rgb="FF0000FF"/>
      <name val="Geneva"/>
    </font>
    <font>
      <b/>
      <i/>
      <sz val="10"/>
      <color rgb="FF0000FF"/>
      <name val="Arial"/>
      <family val="2"/>
    </font>
    <font>
      <i/>
      <sz val="10"/>
      <color rgb="FF0000FF"/>
      <name val="Arial"/>
      <family val="2"/>
    </font>
    <font>
      <b/>
      <i/>
      <sz val="14"/>
      <color rgb="FF0000FF"/>
      <name val="Arial"/>
      <family val="2"/>
    </font>
    <font>
      <sz val="8"/>
      <color rgb="FF0000FF"/>
      <name val="Arial"/>
      <family val="2"/>
    </font>
    <font>
      <i/>
      <sz val="8"/>
      <color rgb="FF0000FF"/>
      <name val="Arial"/>
      <family val="2"/>
    </font>
    <font>
      <b/>
      <i/>
      <u/>
      <sz val="14"/>
      <color rgb="FF0000FF"/>
      <name val="Arial"/>
      <family val="2"/>
    </font>
    <font>
      <sz val="9"/>
      <color indexed="81"/>
      <name val="Tahoma"/>
      <family val="2"/>
    </font>
    <font>
      <sz val="22"/>
      <color rgb="FF0000FF"/>
      <name val="Arial"/>
      <family val="2"/>
    </font>
    <font>
      <i/>
      <sz val="14"/>
      <name val="Arial"/>
      <family val="2"/>
    </font>
    <font>
      <b/>
      <i/>
      <sz val="12"/>
      <name val="Arial"/>
      <family val="2"/>
    </font>
    <font>
      <b/>
      <sz val="18"/>
      <color rgb="FF0000FF"/>
      <name val="Arial"/>
      <family val="2"/>
    </font>
    <font>
      <sz val="11"/>
      <name val="Arial"/>
      <family val="2"/>
    </font>
    <font>
      <u/>
      <sz val="12"/>
      <name val="Arial"/>
      <family val="2"/>
    </font>
    <font>
      <sz val="10"/>
      <color indexed="9"/>
      <name val="Arial"/>
      <family val="2"/>
    </font>
    <font>
      <i/>
      <sz val="9"/>
      <name val="Arial"/>
      <family val="2"/>
    </font>
    <font>
      <i/>
      <sz val="12"/>
      <name val="Arial"/>
      <family val="2"/>
    </font>
    <font>
      <i/>
      <sz val="10"/>
      <color rgb="FFFF0000"/>
      <name val="Arial"/>
      <family val="2"/>
    </font>
    <font>
      <b/>
      <sz val="10"/>
      <color rgb="FFFF0000"/>
      <name val="Arial"/>
      <family val="2"/>
    </font>
    <font>
      <u/>
      <sz val="10"/>
      <name val="Arial"/>
      <family val="2"/>
    </font>
    <font>
      <sz val="12"/>
      <color rgb="FF0000FF"/>
      <name val="Arial"/>
      <family val="2"/>
    </font>
    <font>
      <sz val="10"/>
      <color rgb="FFFF0000"/>
      <name val="Geneva"/>
    </font>
    <font>
      <b/>
      <sz val="10"/>
      <color rgb="FFFF0000"/>
      <name val="Geneva"/>
    </font>
    <font>
      <b/>
      <sz val="12"/>
      <name val="Geneva"/>
      <family val="2"/>
    </font>
    <font>
      <sz val="14"/>
      <color rgb="FF0000FF"/>
      <name val="Geneva"/>
    </font>
    <font>
      <i/>
      <sz val="10"/>
      <color rgb="FF0000FF"/>
      <name val="Geneva"/>
    </font>
    <font>
      <b/>
      <u/>
      <sz val="14"/>
      <color rgb="FF0000FF"/>
      <name val="Arial"/>
      <family val="2"/>
    </font>
    <font>
      <sz val="12"/>
      <color rgb="FF0000FF"/>
      <name val="Geneva"/>
    </font>
    <font>
      <b/>
      <sz val="8"/>
      <color rgb="FF0000FF"/>
      <name val="Arial"/>
      <family val="2"/>
    </font>
    <font>
      <sz val="10"/>
      <color rgb="FFC00000"/>
      <name val="Arial"/>
      <family val="2"/>
    </font>
    <font>
      <b/>
      <sz val="16"/>
      <name val="Arial"/>
      <family val="2"/>
    </font>
    <font>
      <b/>
      <sz val="10"/>
      <name val="Calibri"/>
      <family val="2"/>
      <scheme val="minor"/>
    </font>
    <font>
      <b/>
      <u/>
      <sz val="12"/>
      <color rgb="FF0000FF"/>
      <name val="Arial"/>
      <family val="2"/>
    </font>
    <font>
      <b/>
      <i/>
      <sz val="10"/>
      <color rgb="FFFF0000"/>
      <name val="Arial"/>
      <family val="2"/>
    </font>
    <font>
      <b/>
      <sz val="12"/>
      <color rgb="FF0000FF"/>
      <name val="Geneva"/>
      <family val="2"/>
    </font>
    <font>
      <b/>
      <u/>
      <sz val="12"/>
      <color rgb="FFFF0000"/>
      <name val="Arial"/>
      <family val="2"/>
    </font>
    <font>
      <u/>
      <sz val="10"/>
      <color rgb="FFFF0000"/>
      <name val="Geneva"/>
    </font>
    <font>
      <b/>
      <sz val="9"/>
      <color indexed="81"/>
      <name val="Tahoma"/>
      <family val="2"/>
    </font>
    <font>
      <sz val="9"/>
      <color indexed="10"/>
      <name val="Arial"/>
      <family val="2"/>
    </font>
    <font>
      <i/>
      <sz val="12"/>
      <color indexed="8"/>
      <name val="Arial"/>
      <family val="2"/>
    </font>
    <font>
      <i/>
      <sz val="12"/>
      <name val="Geneva"/>
    </font>
    <font>
      <b/>
      <u/>
      <sz val="14"/>
      <color indexed="8"/>
      <name val="Arial"/>
      <family val="2"/>
    </font>
    <font>
      <b/>
      <sz val="20"/>
      <color indexed="8"/>
      <name val="Arial"/>
      <family val="2"/>
    </font>
    <font>
      <sz val="20"/>
      <name val="Geneva"/>
    </font>
    <font>
      <sz val="9"/>
      <color rgb="FFFF0000"/>
      <name val="Arial"/>
      <family val="2"/>
    </font>
    <font>
      <b/>
      <sz val="16"/>
      <color rgb="FF0000FF"/>
      <name val="Arial"/>
      <family val="2"/>
    </font>
    <font>
      <sz val="16"/>
      <color rgb="FF0000FF"/>
      <name val="Arial"/>
      <family val="2"/>
    </font>
    <font>
      <b/>
      <sz val="10"/>
      <color theme="0" tint="-0.499984740745262"/>
      <name val="Arial"/>
      <family val="2"/>
    </font>
    <font>
      <sz val="11"/>
      <color theme="1"/>
      <name val="Arial"/>
      <family val="2"/>
    </font>
    <font>
      <sz val="12"/>
      <color theme="1"/>
      <name val="Arial"/>
      <family val="2"/>
    </font>
    <font>
      <b/>
      <sz val="12"/>
      <color theme="1"/>
      <name val="Arial"/>
      <family val="2"/>
    </font>
    <font>
      <b/>
      <u/>
      <sz val="12"/>
      <color theme="1"/>
      <name val="Arial"/>
      <family val="2"/>
    </font>
    <font>
      <b/>
      <sz val="13"/>
      <color rgb="FF0000FF"/>
      <name val="Arial"/>
      <family val="2"/>
    </font>
    <font>
      <b/>
      <u/>
      <sz val="11"/>
      <color theme="1"/>
      <name val="Arial"/>
      <family val="2"/>
    </font>
    <font>
      <sz val="10"/>
      <color theme="1"/>
      <name val="Arial"/>
      <family val="2"/>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CCFFCC"/>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rgb="FFFFFF99"/>
        <bgColor indexed="64"/>
      </patternFill>
    </fill>
  </fills>
  <borders count="110">
    <border>
      <left/>
      <right/>
      <top/>
      <bottom/>
      <diagonal/>
    </border>
    <border>
      <left/>
      <right/>
      <top style="thin">
        <color indexed="8"/>
      </top>
      <bottom style="thin">
        <color indexed="8"/>
      </bottom>
      <diagonal/>
    </border>
    <border>
      <left/>
      <right style="thin">
        <color indexed="8"/>
      </right>
      <top/>
      <bottom/>
      <diagonal/>
    </border>
    <border>
      <left/>
      <right/>
      <top/>
      <bottom style="medium">
        <color indexed="8"/>
      </bottom>
      <diagonal/>
    </border>
    <border>
      <left/>
      <right/>
      <top style="medium">
        <color indexed="8"/>
      </top>
      <bottom style="medium">
        <color indexed="8"/>
      </bottom>
      <diagonal/>
    </border>
    <border>
      <left/>
      <right/>
      <top/>
      <bottom style="thin">
        <color indexed="64"/>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bottom style="thin">
        <color indexed="8"/>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8"/>
      </left>
      <right style="medium">
        <color indexed="8"/>
      </right>
      <top/>
      <bottom style="thin">
        <color indexed="8"/>
      </bottom>
      <diagonal/>
    </border>
    <border>
      <left/>
      <right style="medium">
        <color indexed="8"/>
      </right>
      <top style="thin">
        <color indexed="8"/>
      </top>
      <bottom/>
      <diagonal/>
    </border>
    <border>
      <left/>
      <right/>
      <top style="thin">
        <color indexed="64"/>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8"/>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bottom style="thin">
        <color indexed="64"/>
      </bottom>
      <diagonal/>
    </border>
    <border>
      <left style="thin">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style="medium">
        <color indexed="8"/>
      </right>
      <top/>
      <bottom style="thin">
        <color indexed="64"/>
      </bottom>
      <diagonal/>
    </border>
    <border>
      <left/>
      <right style="thin">
        <color indexed="8"/>
      </right>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style="medium">
        <color indexed="64"/>
      </top>
      <bottom/>
      <diagonal/>
    </border>
    <border>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style="medium">
        <color indexed="8"/>
      </right>
      <top/>
      <bottom style="medium">
        <color indexed="8"/>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8"/>
      </bottom>
      <diagonal/>
    </border>
    <border>
      <left/>
      <right style="medium">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64"/>
      </top>
      <bottom style="thin">
        <color indexed="64"/>
      </bottom>
      <diagonal/>
    </border>
    <border>
      <left/>
      <right/>
      <top style="thin">
        <color indexed="64"/>
      </top>
      <bottom style="thin">
        <color indexed="8"/>
      </bottom>
      <diagonal/>
    </border>
    <border>
      <left style="thin">
        <color indexed="64"/>
      </left>
      <right style="medium">
        <color indexed="8"/>
      </right>
      <top style="thin">
        <color indexed="64"/>
      </top>
      <bottom style="thin">
        <color indexed="8"/>
      </bottom>
      <diagonal/>
    </border>
    <border>
      <left style="thin">
        <color indexed="8"/>
      </left>
      <right style="medium">
        <color indexed="8"/>
      </right>
      <top style="thin">
        <color indexed="64"/>
      </top>
      <bottom style="thin">
        <color indexed="8"/>
      </bottom>
      <diagonal/>
    </border>
    <border>
      <left style="thin">
        <color indexed="64"/>
      </left>
      <right style="medium">
        <color indexed="8"/>
      </right>
      <top/>
      <bottom style="thin">
        <color indexed="8"/>
      </bottom>
      <diagonal/>
    </border>
    <border>
      <left style="thin">
        <color indexed="8"/>
      </left>
      <right style="medium">
        <color indexed="8"/>
      </right>
      <top/>
      <bottom style="thin">
        <color indexed="64"/>
      </bottom>
      <diagonal/>
    </border>
    <border>
      <left/>
      <right style="medium">
        <color indexed="8"/>
      </right>
      <top style="thin">
        <color indexed="8"/>
      </top>
      <bottom style="thin">
        <color indexed="8"/>
      </bottom>
      <diagonal/>
    </border>
    <border>
      <left/>
      <right style="medium">
        <color indexed="8"/>
      </right>
      <top/>
      <bottom/>
      <diagonal/>
    </border>
    <border>
      <left style="thin">
        <color indexed="64"/>
      </left>
      <right style="medium">
        <color indexed="8"/>
      </right>
      <top style="thin">
        <color indexed="64"/>
      </top>
      <bottom style="thin">
        <color indexed="64"/>
      </bottom>
      <diagonal/>
    </border>
    <border>
      <left style="thin">
        <color indexed="8"/>
      </left>
      <right style="medium">
        <color indexed="8"/>
      </right>
      <top style="thin">
        <color indexed="8"/>
      </top>
      <bottom style="thin">
        <color indexed="64"/>
      </bottom>
      <diagonal/>
    </border>
    <border>
      <left/>
      <right style="medium">
        <color indexed="64"/>
      </right>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thick">
        <color theme="0" tint="-0.34998626667073579"/>
      </left>
      <right style="medium">
        <color indexed="8"/>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right style="thick">
        <color theme="0" tint="-0.34998626667073579"/>
      </right>
      <top style="thick">
        <color theme="0" tint="-0.34998626667073579"/>
      </top>
      <bottom style="thick">
        <color theme="0" tint="-0.34998626667073579"/>
      </bottom>
      <diagonal/>
    </border>
    <border>
      <left style="thick">
        <color theme="0" tint="-0.34998626667073579"/>
      </left>
      <right/>
      <top style="thick">
        <color theme="0" tint="-0.34998626667073579"/>
      </top>
      <bottom style="thick">
        <color theme="0" tint="-0.34998626667073579"/>
      </bottom>
      <diagonal/>
    </border>
    <border>
      <left style="thick">
        <color theme="0" tint="-0.34998626667073579"/>
      </left>
      <right style="thick">
        <color theme="0" tint="-0.34998626667073579"/>
      </right>
      <top style="thick">
        <color theme="0" tint="-0.34998626667073579"/>
      </top>
      <bottom style="double">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indexed="64"/>
      </left>
      <right/>
      <top style="thin">
        <color indexed="64"/>
      </top>
      <bottom/>
      <diagonal/>
    </border>
    <border>
      <left style="medium">
        <color indexed="64"/>
      </left>
      <right style="thin">
        <color indexed="8"/>
      </right>
      <top/>
      <bottom style="medium">
        <color indexed="8"/>
      </bottom>
      <diagonal/>
    </border>
    <border>
      <left style="thin">
        <color indexed="8"/>
      </left>
      <right/>
      <top style="thin">
        <color indexed="64"/>
      </top>
      <bottom style="thin">
        <color indexed="8"/>
      </bottom>
      <diagonal/>
    </border>
    <border>
      <left style="thin">
        <color indexed="8"/>
      </left>
      <right/>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bottom/>
      <diagonal/>
    </border>
    <border>
      <left style="thin">
        <color indexed="8"/>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style="thin">
        <color indexed="8"/>
      </top>
      <bottom/>
      <diagonal/>
    </border>
    <border>
      <left/>
      <right/>
      <top style="thin">
        <color indexed="64"/>
      </top>
      <bottom style="double">
        <color indexed="64"/>
      </bottom>
      <diagonal/>
    </border>
    <border>
      <left/>
      <right style="medium">
        <color auto="1"/>
      </right>
      <top/>
      <bottom/>
      <diagonal/>
    </border>
    <border>
      <left/>
      <right/>
      <top/>
      <bottom style="medium">
        <color auto="1"/>
      </bottom>
      <diagonal/>
    </border>
    <border>
      <left/>
      <right/>
      <top style="medium">
        <color auto="1"/>
      </top>
      <bottom/>
      <diagonal/>
    </border>
    <border>
      <left style="thin">
        <color indexed="64"/>
      </left>
      <right/>
      <top style="thin">
        <color indexed="8"/>
      </top>
      <bottom style="thin">
        <color indexed="64"/>
      </bottom>
      <diagonal/>
    </border>
    <border>
      <left/>
      <right style="thin">
        <color indexed="64"/>
      </right>
      <top style="thin">
        <color indexed="8"/>
      </top>
      <bottom style="thin">
        <color indexed="8"/>
      </bottom>
      <diagonal/>
    </border>
    <border>
      <left/>
      <right style="medium">
        <color indexed="8"/>
      </right>
      <top style="thin">
        <color indexed="64"/>
      </top>
      <bottom style="thin">
        <color indexed="8"/>
      </bottom>
      <diagonal/>
    </border>
    <border>
      <left/>
      <right style="medium">
        <color indexed="8"/>
      </right>
      <top/>
      <bottom style="thin">
        <color indexed="64"/>
      </bottom>
      <diagonal/>
    </border>
  </borders>
  <cellStyleXfs count="5">
    <xf numFmtId="37"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cellStyleXfs>
  <cellXfs count="1027">
    <xf numFmtId="37" fontId="0" fillId="0" borderId="0" xfId="0"/>
    <xf numFmtId="37" fontId="6" fillId="0" borderId="0" xfId="0" applyFont="1" applyProtection="1"/>
    <xf numFmtId="1" fontId="6" fillId="0" borderId="0" xfId="1" applyNumberFormat="1" applyFont="1" applyProtection="1"/>
    <xf numFmtId="164" fontId="6" fillId="0" borderId="0" xfId="0" applyNumberFormat="1" applyFont="1" applyProtection="1"/>
    <xf numFmtId="165" fontId="6" fillId="0" borderId="0" xfId="0" applyNumberFormat="1" applyFont="1" applyProtection="1"/>
    <xf numFmtId="166" fontId="6" fillId="0" borderId="0" xfId="0" applyNumberFormat="1" applyFont="1" applyProtection="1"/>
    <xf numFmtId="37" fontId="7" fillId="0" borderId="0" xfId="0" applyFont="1" applyProtection="1"/>
    <xf numFmtId="37" fontId="6" fillId="0" borderId="0" xfId="0" applyFont="1"/>
    <xf numFmtId="37" fontId="6" fillId="0" borderId="0" xfId="0" applyFont="1" applyAlignment="1" applyProtection="1">
      <alignment horizontal="center"/>
    </xf>
    <xf numFmtId="37" fontId="4" fillId="0" borderId="0" xfId="0" applyFont="1"/>
    <xf numFmtId="37" fontId="6" fillId="0" borderId="0" xfId="0" applyNumberFormat="1" applyFont="1" applyProtection="1"/>
    <xf numFmtId="164" fontId="7" fillId="0" borderId="0" xfId="0" applyNumberFormat="1" applyFont="1" applyProtection="1"/>
    <xf numFmtId="165" fontId="7" fillId="0" borderId="0" xfId="0" applyNumberFormat="1" applyFont="1" applyProtection="1"/>
    <xf numFmtId="166" fontId="7" fillId="0" borderId="0" xfId="0" applyNumberFormat="1" applyFont="1" applyProtection="1"/>
    <xf numFmtId="37" fontId="7" fillId="0" borderId="0" xfId="0" applyNumberFormat="1" applyFont="1" applyBorder="1" applyProtection="1"/>
    <xf numFmtId="167" fontId="7" fillId="0" borderId="0" xfId="0" applyNumberFormat="1" applyFont="1" applyProtection="1"/>
    <xf numFmtId="37" fontId="9" fillId="0" borderId="0" xfId="0" applyFont="1" applyProtection="1"/>
    <xf numFmtId="0" fontId="7" fillId="0" borderId="0" xfId="0" applyNumberFormat="1" applyFont="1" applyFill="1" applyBorder="1" applyAlignment="1" applyProtection="1"/>
    <xf numFmtId="0" fontId="6" fillId="0" borderId="0" xfId="0" applyNumberFormat="1" applyFont="1" applyAlignment="1"/>
    <xf numFmtId="165" fontId="9" fillId="0" borderId="0" xfId="0" applyNumberFormat="1" applyFont="1" applyProtection="1"/>
    <xf numFmtId="166" fontId="7" fillId="0" borderId="0" xfId="0" applyNumberFormat="1" applyFont="1" applyFill="1" applyProtection="1"/>
    <xf numFmtId="37" fontId="7" fillId="0" borderId="0" xfId="0" applyFont="1" applyFill="1" applyProtection="1"/>
    <xf numFmtId="166" fontId="7" fillId="0" borderId="0" xfId="0" applyNumberFormat="1" applyFont="1" applyAlignment="1" applyProtection="1">
      <alignment horizontal="left"/>
    </xf>
    <xf numFmtId="166" fontId="9" fillId="0" borderId="0" xfId="0" applyNumberFormat="1" applyFont="1" applyProtection="1"/>
    <xf numFmtId="170" fontId="6" fillId="0" borderId="0" xfId="0" applyNumberFormat="1" applyFont="1"/>
    <xf numFmtId="164" fontId="7" fillId="0" borderId="0" xfId="0" applyNumberFormat="1" applyFont="1" applyAlignment="1" applyProtection="1"/>
    <xf numFmtId="165" fontId="7" fillId="0" borderId="0" xfId="0" applyNumberFormat="1" applyFont="1" applyAlignment="1" applyProtection="1"/>
    <xf numFmtId="165" fontId="7" fillId="0" borderId="0" xfId="0" applyNumberFormat="1" applyFont="1" applyAlignment="1" applyProtection="1">
      <alignment horizontal="left"/>
    </xf>
    <xf numFmtId="166" fontId="7" fillId="0" borderId="0" xfId="0" applyNumberFormat="1" applyFont="1" applyAlignment="1" applyProtection="1"/>
    <xf numFmtId="164" fontId="7" fillId="0" borderId="0" xfId="0" applyNumberFormat="1" applyFont="1" applyAlignment="1" applyProtection="1">
      <alignment horizontal="left"/>
    </xf>
    <xf numFmtId="37" fontId="7" fillId="0" borderId="0" xfId="0" applyNumberFormat="1" applyFont="1" applyProtection="1"/>
    <xf numFmtId="39" fontId="6" fillId="0" borderId="0" xfId="0" applyNumberFormat="1" applyFont="1"/>
    <xf numFmtId="37" fontId="6" fillId="0" borderId="0" xfId="0" applyFont="1" applyAlignment="1">
      <alignment horizontal="left"/>
    </xf>
    <xf numFmtId="172" fontId="6" fillId="0" borderId="0" xfId="1" applyNumberFormat="1" applyFont="1"/>
    <xf numFmtId="37" fontId="7" fillId="0" borderId="0" xfId="0" applyFont="1"/>
    <xf numFmtId="37" fontId="6" fillId="0" borderId="0" xfId="0" applyFont="1" applyBorder="1"/>
    <xf numFmtId="37" fontId="6" fillId="0" borderId="0" xfId="0" applyFont="1" applyFill="1"/>
    <xf numFmtId="37" fontId="6" fillId="0" borderId="0" xfId="0" applyFont="1" applyFill="1" applyAlignment="1">
      <alignment horizontal="center"/>
    </xf>
    <xf numFmtId="164" fontId="6" fillId="0" borderId="0" xfId="0" applyNumberFormat="1" applyFont="1" applyFill="1" applyProtection="1"/>
    <xf numFmtId="164" fontId="6" fillId="0" borderId="0" xfId="0" applyNumberFormat="1" applyFont="1" applyFill="1" applyAlignment="1" applyProtection="1">
      <alignment horizontal="centerContinuous"/>
    </xf>
    <xf numFmtId="37" fontId="9" fillId="0" borderId="0" xfId="0" applyFont="1" applyFill="1" applyAlignment="1" applyProtection="1">
      <alignment horizontal="center"/>
    </xf>
    <xf numFmtId="37" fontId="11" fillId="0" borderId="0" xfId="0" applyFont="1" applyFill="1" applyProtection="1"/>
    <xf numFmtId="37" fontId="9" fillId="0" borderId="0" xfId="0" applyFont="1" applyFill="1" applyProtection="1"/>
    <xf numFmtId="37" fontId="7" fillId="0" borderId="0" xfId="0" applyFont="1" applyFill="1" applyAlignment="1" applyProtection="1">
      <alignment horizontal="center"/>
    </xf>
    <xf numFmtId="37" fontId="11" fillId="0" borderId="0" xfId="0" applyFont="1" applyFill="1" applyAlignment="1" applyProtection="1">
      <alignment horizontal="center"/>
    </xf>
    <xf numFmtId="37" fontId="9" fillId="0" borderId="2" xfId="0" applyNumberFormat="1" applyFont="1" applyFill="1" applyBorder="1" applyAlignment="1" applyProtection="1">
      <alignment horizontal="center"/>
    </xf>
    <xf numFmtId="37" fontId="9" fillId="0" borderId="0" xfId="0" applyNumberFormat="1" applyFont="1" applyFill="1" applyBorder="1" applyAlignment="1" applyProtection="1">
      <alignment horizontal="center"/>
    </xf>
    <xf numFmtId="37" fontId="6" fillId="0" borderId="0" xfId="0" applyFont="1" applyFill="1" applyBorder="1"/>
    <xf numFmtId="37" fontId="7" fillId="0" borderId="0" xfId="0" applyNumberFormat="1" applyFont="1" applyFill="1" applyBorder="1" applyProtection="1"/>
    <xf numFmtId="37" fontId="7" fillId="0" borderId="5" xfId="0" applyNumberFormat="1" applyFont="1" applyFill="1" applyBorder="1" applyProtection="1"/>
    <xf numFmtId="37" fontId="9" fillId="0" borderId="0" xfId="0" applyFont="1" applyFill="1" applyBorder="1" applyProtection="1"/>
    <xf numFmtId="39" fontId="9" fillId="0" borderId="0" xfId="0" applyNumberFormat="1" applyFont="1" applyFill="1" applyProtection="1"/>
    <xf numFmtId="39" fontId="7" fillId="0" borderId="0" xfId="0" applyNumberFormat="1" applyFont="1" applyFill="1" applyProtection="1"/>
    <xf numFmtId="37" fontId="7" fillId="0" borderId="0" xfId="0" applyNumberFormat="1" applyFont="1" applyFill="1" applyBorder="1" applyAlignment="1" applyProtection="1">
      <alignment horizontal="center"/>
    </xf>
    <xf numFmtId="37" fontId="6" fillId="0" borderId="0" xfId="0" applyNumberFormat="1" applyFont="1" applyFill="1" applyProtection="1"/>
    <xf numFmtId="165" fontId="7" fillId="0" borderId="0" xfId="0" applyNumberFormat="1" applyFont="1" applyFill="1" applyBorder="1" applyAlignment="1" applyProtection="1">
      <alignment horizontal="center"/>
    </xf>
    <xf numFmtId="39" fontId="7" fillId="0" borderId="0" xfId="0" applyNumberFormat="1" applyFont="1" applyFill="1" applyBorder="1" applyProtection="1"/>
    <xf numFmtId="164" fontId="9" fillId="0" borderId="0" xfId="0" applyNumberFormat="1" applyFont="1" applyFill="1" applyBorder="1" applyAlignment="1" applyProtection="1">
      <alignment horizontal="center"/>
    </xf>
    <xf numFmtId="166" fontId="7" fillId="0" borderId="0" xfId="0" applyNumberFormat="1" applyFont="1" applyFill="1" applyAlignment="1" applyProtection="1">
      <alignment horizontal="center"/>
    </xf>
    <xf numFmtId="8" fontId="11" fillId="0" borderId="0" xfId="0" applyNumberFormat="1" applyFont="1" applyFill="1" applyAlignment="1" applyProtection="1">
      <alignment horizontal="left"/>
    </xf>
    <xf numFmtId="8" fontId="9" fillId="0" borderId="0" xfId="0" applyNumberFormat="1" applyFont="1" applyFill="1" applyAlignment="1" applyProtection="1">
      <alignment horizontal="left"/>
    </xf>
    <xf numFmtId="164" fontId="7" fillId="0" borderId="0" xfId="0" applyNumberFormat="1" applyFont="1" applyFill="1" applyAlignment="1" applyProtection="1">
      <alignment horizontal="center"/>
    </xf>
    <xf numFmtId="168" fontId="11" fillId="0" borderId="0" xfId="0" applyNumberFormat="1" applyFont="1" applyFill="1" applyAlignment="1" applyProtection="1">
      <alignment horizontal="center"/>
    </xf>
    <xf numFmtId="8" fontId="7" fillId="0" borderId="0" xfId="0" applyNumberFormat="1" applyFont="1" applyFill="1" applyBorder="1" applyAlignment="1" applyProtection="1">
      <alignment horizontal="left"/>
    </xf>
    <xf numFmtId="39" fontId="9" fillId="0" borderId="0" xfId="0" applyNumberFormat="1" applyFont="1" applyFill="1" applyBorder="1" applyProtection="1"/>
    <xf numFmtId="164" fontId="9" fillId="0" borderId="0" xfId="0" applyNumberFormat="1" applyFont="1" applyFill="1" applyBorder="1" applyAlignment="1" applyProtection="1">
      <alignment horizontal="centerContinuous"/>
    </xf>
    <xf numFmtId="168" fontId="7" fillId="0" borderId="0" xfId="0" applyNumberFormat="1" applyFont="1" applyFill="1" applyBorder="1" applyAlignment="1" applyProtection="1">
      <alignment horizontal="center"/>
    </xf>
    <xf numFmtId="164" fontId="7" fillId="0" borderId="0" xfId="0" applyNumberFormat="1" applyFont="1" applyFill="1" applyBorder="1" applyAlignment="1" applyProtection="1">
      <alignment horizontal="left"/>
    </xf>
    <xf numFmtId="165" fontId="7" fillId="0" borderId="0" xfId="0" applyNumberFormat="1" applyFont="1" applyFill="1" applyAlignment="1" applyProtection="1">
      <alignment horizontal="center"/>
    </xf>
    <xf numFmtId="166" fontId="7" fillId="0" borderId="0" xfId="0" applyNumberFormat="1" applyFont="1" applyFill="1" applyBorder="1" applyAlignment="1" applyProtection="1">
      <alignment horizontal="center"/>
    </xf>
    <xf numFmtId="37" fontId="7" fillId="0" borderId="0" xfId="0" applyFont="1" applyFill="1" applyBorder="1" applyProtection="1"/>
    <xf numFmtId="37" fontId="7" fillId="0" borderId="0" xfId="0" applyNumberFormat="1" applyFont="1" applyFill="1" applyBorder="1" applyAlignment="1" applyProtection="1">
      <alignment horizontal="right"/>
    </xf>
    <xf numFmtId="37" fontId="4" fillId="0" borderId="0" xfId="0" applyFont="1" applyFill="1" applyBorder="1" applyAlignment="1">
      <alignment horizontal="centerContinuous"/>
    </xf>
    <xf numFmtId="164" fontId="7" fillId="0" borderId="0" xfId="0" applyNumberFormat="1" applyFont="1" applyFill="1" applyBorder="1" applyAlignment="1" applyProtection="1">
      <alignment horizontal="right"/>
    </xf>
    <xf numFmtId="164" fontId="7" fillId="0" borderId="0" xfId="0" applyNumberFormat="1" applyFont="1" applyFill="1" applyBorder="1" applyAlignment="1" applyProtection="1">
      <alignment horizontal="center"/>
    </xf>
    <xf numFmtId="37" fontId="22" fillId="0" borderId="0" xfId="0" applyFont="1" applyFill="1" applyAlignment="1"/>
    <xf numFmtId="37" fontId="23" fillId="0" borderId="0" xfId="0" applyFont="1" applyFill="1" applyAlignment="1"/>
    <xf numFmtId="37" fontId="24" fillId="0" borderId="0" xfId="0" applyFont="1" applyFill="1" applyAlignment="1"/>
    <xf numFmtId="37" fontId="11" fillId="0" borderId="0" xfId="0" applyFont="1" applyFill="1" applyAlignment="1"/>
    <xf numFmtId="37" fontId="21" fillId="0" borderId="0" xfId="0" applyFont="1" applyFill="1" applyAlignment="1"/>
    <xf numFmtId="0" fontId="7" fillId="0" borderId="0" xfId="0" applyNumberFormat="1" applyFont="1" applyFill="1" applyBorder="1" applyAlignment="1" applyProtection="1">
      <alignment horizontal="left"/>
    </xf>
    <xf numFmtId="37" fontId="7" fillId="0" borderId="0" xfId="0" applyFont="1" applyFill="1" applyBorder="1" applyAlignment="1" applyProtection="1">
      <alignment horizontal="left"/>
    </xf>
    <xf numFmtId="37" fontId="7" fillId="0" borderId="0" xfId="0" applyNumberFormat="1" applyFont="1" applyFill="1" applyBorder="1" applyAlignment="1" applyProtection="1">
      <alignment horizontal="left"/>
    </xf>
    <xf numFmtId="168" fontId="7" fillId="0" borderId="0" xfId="0" applyNumberFormat="1" applyFont="1" applyFill="1" applyBorder="1" applyAlignment="1" applyProtection="1">
      <alignment horizontal="left"/>
    </xf>
    <xf numFmtId="167" fontId="7" fillId="0" borderId="0" xfId="0" applyNumberFormat="1" applyFont="1" applyFill="1" applyBorder="1" applyAlignment="1" applyProtection="1">
      <alignment horizontal="center"/>
    </xf>
    <xf numFmtId="170" fontId="6" fillId="0" borderId="0" xfId="0" applyNumberFormat="1" applyFont="1" applyAlignment="1">
      <alignment horizontal="left"/>
    </xf>
    <xf numFmtId="49" fontId="7" fillId="0" borderId="0" xfId="0" applyNumberFormat="1" applyFont="1" applyFill="1" applyBorder="1" applyAlignment="1" applyProtection="1">
      <alignment horizontal="left"/>
    </xf>
    <xf numFmtId="164" fontId="26" fillId="0" borderId="0" xfId="0" applyNumberFormat="1" applyFont="1" applyFill="1" applyBorder="1" applyAlignment="1" applyProtection="1">
      <alignment horizontal="centerContinuous"/>
    </xf>
    <xf numFmtId="10" fontId="7" fillId="0" borderId="0" xfId="0" applyNumberFormat="1" applyFont="1" applyFill="1" applyBorder="1" applyAlignment="1" applyProtection="1">
      <alignment horizontal="center"/>
    </xf>
    <xf numFmtId="164" fontId="9" fillId="0" borderId="12" xfId="0" applyNumberFormat="1" applyFont="1" applyFill="1" applyBorder="1" applyAlignment="1" applyProtection="1">
      <alignment horizontal="center"/>
    </xf>
    <xf numFmtId="164" fontId="24" fillId="0" borderId="0" xfId="0" applyNumberFormat="1" applyFont="1" applyFill="1" applyBorder="1" applyAlignment="1" applyProtection="1">
      <alignment horizontal="left"/>
    </xf>
    <xf numFmtId="2" fontId="7" fillId="0" borderId="0" xfId="0" applyNumberFormat="1" applyFont="1" applyAlignment="1" applyProtection="1">
      <alignment horizontal="left"/>
    </xf>
    <xf numFmtId="37" fontId="7" fillId="0" borderId="3" xfId="0" applyNumberFormat="1" applyFont="1" applyFill="1" applyBorder="1" applyProtection="1"/>
    <xf numFmtId="171" fontId="25" fillId="0" borderId="0" xfId="0" applyNumberFormat="1" applyFont="1" applyBorder="1" applyAlignment="1" applyProtection="1">
      <alignment horizontal="center"/>
    </xf>
    <xf numFmtId="37" fontId="7" fillId="0" borderId="0" xfId="0" applyFont="1" applyFill="1" applyBorder="1" applyAlignment="1" applyProtection="1">
      <alignment horizontal="center"/>
    </xf>
    <xf numFmtId="164" fontId="28" fillId="0" borderId="0" xfId="0" applyNumberFormat="1" applyFont="1" applyProtection="1"/>
    <xf numFmtId="37" fontId="6" fillId="0" borderId="20" xfId="0" applyNumberFormat="1" applyFont="1" applyBorder="1" applyProtection="1"/>
    <xf numFmtId="167" fontId="7" fillId="0" borderId="0" xfId="0" applyNumberFormat="1" applyFont="1" applyAlignment="1" applyProtection="1">
      <alignment horizontal="center"/>
    </xf>
    <xf numFmtId="165" fontId="7" fillId="0" borderId="0" xfId="0" applyNumberFormat="1" applyFont="1" applyAlignment="1" applyProtection="1">
      <alignment horizontal="center"/>
    </xf>
    <xf numFmtId="37" fontId="7" fillId="0" borderId="17" xfId="0" applyNumberFormat="1" applyFont="1" applyFill="1" applyBorder="1" applyProtection="1"/>
    <xf numFmtId="171" fontId="25" fillId="0" borderId="20" xfId="0" applyNumberFormat="1" applyFont="1" applyBorder="1" applyAlignment="1" applyProtection="1">
      <alignment horizontal="center"/>
    </xf>
    <xf numFmtId="39" fontId="7" fillId="0" borderId="0" xfId="0" applyNumberFormat="1" applyFont="1" applyFill="1" applyBorder="1" applyAlignment="1" applyProtection="1">
      <alignment horizontal="center"/>
    </xf>
    <xf numFmtId="39" fontId="7" fillId="0" borderId="0" xfId="0" applyNumberFormat="1" applyFont="1" applyFill="1" applyBorder="1" applyAlignment="1" applyProtection="1">
      <alignment horizontal="left"/>
    </xf>
    <xf numFmtId="37" fontId="7" fillId="0" borderId="27" xfId="0" applyNumberFormat="1" applyFont="1" applyFill="1" applyBorder="1" applyProtection="1"/>
    <xf numFmtId="37" fontId="16" fillId="0" borderId="0" xfId="0" applyNumberFormat="1" applyFont="1" applyFill="1" applyAlignment="1" applyProtection="1">
      <alignment horizontal="centerContinuous"/>
    </xf>
    <xf numFmtId="37" fontId="9" fillId="0" borderId="23" xfId="0" applyNumberFormat="1" applyFont="1" applyFill="1" applyBorder="1" applyAlignment="1" applyProtection="1">
      <alignment horizontal="center"/>
    </xf>
    <xf numFmtId="167" fontId="7" fillId="0" borderId="0" xfId="0" applyNumberFormat="1" applyFont="1" applyFill="1" applyBorder="1" applyAlignment="1" applyProtection="1">
      <alignment horizontal="left"/>
    </xf>
    <xf numFmtId="165" fontId="7" fillId="0" borderId="0" xfId="0" applyNumberFormat="1" applyFont="1" applyFill="1" applyBorder="1" applyAlignment="1" applyProtection="1">
      <alignment horizontal="left"/>
    </xf>
    <xf numFmtId="37" fontId="7" fillId="3" borderId="9" xfId="0" applyNumberFormat="1" applyFont="1" applyFill="1" applyBorder="1" applyAlignment="1" applyProtection="1">
      <alignment horizontal="right"/>
    </xf>
    <xf numFmtId="165" fontId="7" fillId="0" borderId="0" xfId="0" applyNumberFormat="1" applyFont="1" applyFill="1" applyBorder="1" applyAlignment="1" applyProtection="1"/>
    <xf numFmtId="164" fontId="7" fillId="3" borderId="29" xfId="0" applyNumberFormat="1" applyFont="1" applyFill="1" applyBorder="1" applyAlignment="1" applyProtection="1">
      <alignment horizontal="left"/>
    </xf>
    <xf numFmtId="164" fontId="7" fillId="3" borderId="30" xfId="0" applyNumberFormat="1" applyFont="1" applyFill="1" applyBorder="1" applyAlignment="1" applyProtection="1">
      <alignment horizontal="left"/>
    </xf>
    <xf numFmtId="164" fontId="9" fillId="0" borderId="5" xfId="0" applyNumberFormat="1" applyFont="1" applyFill="1" applyBorder="1" applyAlignment="1" applyProtection="1">
      <alignment horizontal="center"/>
    </xf>
    <xf numFmtId="164" fontId="7" fillId="3" borderId="31" xfId="0" applyNumberFormat="1" applyFont="1" applyFill="1" applyBorder="1" applyAlignment="1" applyProtection="1">
      <alignment horizontal="left"/>
    </xf>
    <xf numFmtId="166" fontId="7" fillId="0" borderId="0" xfId="0" applyNumberFormat="1" applyFont="1" applyFill="1" applyBorder="1" applyAlignment="1" applyProtection="1">
      <alignment horizontal="left"/>
    </xf>
    <xf numFmtId="37" fontId="11" fillId="0" borderId="0" xfId="0" applyFont="1" applyFill="1" applyBorder="1" applyAlignment="1"/>
    <xf numFmtId="37" fontId="0" fillId="0" borderId="0" xfId="0" applyBorder="1"/>
    <xf numFmtId="172" fontId="9" fillId="0" borderId="0" xfId="1" applyNumberFormat="1" applyFont="1" applyFill="1" applyBorder="1" applyProtection="1"/>
    <xf numFmtId="164" fontId="7" fillId="0" borderId="0" xfId="0" applyNumberFormat="1" applyFont="1" applyFill="1" applyBorder="1" applyProtection="1"/>
    <xf numFmtId="37" fontId="7" fillId="0" borderId="33" xfId="0" applyNumberFormat="1" applyFont="1" applyFill="1" applyBorder="1" applyProtection="1"/>
    <xf numFmtId="37" fontId="7" fillId="0" borderId="34" xfId="0" applyNumberFormat="1" applyFont="1" applyFill="1" applyBorder="1" applyProtection="1"/>
    <xf numFmtId="170" fontId="7" fillId="0" borderId="0" xfId="0" applyNumberFormat="1" applyFont="1" applyFill="1" applyBorder="1" applyAlignment="1" applyProtection="1">
      <alignment horizontal="center"/>
    </xf>
    <xf numFmtId="170" fontId="7" fillId="0" borderId="0" xfId="0" applyNumberFormat="1" applyFont="1" applyFill="1" applyBorder="1" applyAlignment="1" applyProtection="1">
      <alignment horizontal="left"/>
    </xf>
    <xf numFmtId="37" fontId="7" fillId="0" borderId="35" xfId="0" applyNumberFormat="1" applyFont="1" applyFill="1" applyBorder="1" applyAlignment="1" applyProtection="1">
      <alignment horizontal="left"/>
    </xf>
    <xf numFmtId="37" fontId="7" fillId="0" borderId="17" xfId="0" applyNumberFormat="1" applyFont="1" applyFill="1" applyBorder="1" applyAlignment="1" applyProtection="1">
      <alignment horizontal="left"/>
    </xf>
    <xf numFmtId="37" fontId="7" fillId="3" borderId="36" xfId="0" applyNumberFormat="1" applyFont="1" applyFill="1" applyBorder="1" applyAlignment="1" applyProtection="1">
      <alignment horizontal="center"/>
    </xf>
    <xf numFmtId="37" fontId="7" fillId="3" borderId="37" xfId="0" applyNumberFormat="1" applyFont="1" applyFill="1" applyBorder="1" applyAlignment="1" applyProtection="1">
      <alignment horizontal="right"/>
    </xf>
    <xf numFmtId="37" fontId="7" fillId="3" borderId="17" xfId="0" applyNumberFormat="1" applyFont="1" applyFill="1" applyBorder="1" applyAlignment="1" applyProtection="1">
      <alignment horizontal="center"/>
    </xf>
    <xf numFmtId="37" fontId="7" fillId="0" borderId="22" xfId="0" applyNumberFormat="1" applyFont="1" applyFill="1" applyBorder="1" applyAlignment="1" applyProtection="1">
      <alignment horizontal="right"/>
    </xf>
    <xf numFmtId="8" fontId="24" fillId="0" borderId="0" xfId="0" applyNumberFormat="1" applyFont="1" applyFill="1" applyBorder="1" applyAlignment="1" applyProtection="1">
      <alignment horizontal="left"/>
    </xf>
    <xf numFmtId="39" fontId="6" fillId="0" borderId="0" xfId="0" applyNumberFormat="1" applyFont="1" applyFill="1" applyBorder="1" applyProtection="1"/>
    <xf numFmtId="172" fontId="9" fillId="0" borderId="0" xfId="1" applyNumberFormat="1" applyFont="1" applyFill="1" applyBorder="1" applyAlignment="1" applyProtection="1">
      <alignment horizontal="center"/>
    </xf>
    <xf numFmtId="39" fontId="7" fillId="3" borderId="17" xfId="0" applyNumberFormat="1" applyFont="1" applyFill="1" applyBorder="1" applyProtection="1"/>
    <xf numFmtId="39" fontId="7" fillId="0" borderId="17" xfId="0" applyNumberFormat="1" applyFont="1" applyFill="1" applyBorder="1" applyProtection="1"/>
    <xf numFmtId="37" fontId="6" fillId="0" borderId="17" xfId="0" applyFont="1" applyFill="1" applyBorder="1"/>
    <xf numFmtId="169" fontId="6" fillId="0" borderId="0" xfId="1" applyNumberFormat="1" applyFont="1" applyFill="1" applyBorder="1"/>
    <xf numFmtId="37" fontId="6" fillId="0" borderId="20" xfId="0" applyFont="1" applyFill="1" applyBorder="1"/>
    <xf numFmtId="167" fontId="7" fillId="0" borderId="0" xfId="0" applyNumberFormat="1" applyFont="1" applyFill="1" applyBorder="1" applyAlignment="1" applyProtection="1"/>
    <xf numFmtId="37" fontId="20" fillId="0" borderId="0" xfId="0" applyNumberFormat="1" applyFont="1" applyFill="1" applyBorder="1" applyAlignment="1" applyProtection="1">
      <alignment horizontal="center"/>
    </xf>
    <xf numFmtId="37" fontId="29" fillId="0" borderId="5" xfId="0" applyFont="1" applyFill="1" applyBorder="1" applyAlignment="1" applyProtection="1">
      <alignment horizontal="center" wrapText="1"/>
    </xf>
    <xf numFmtId="37" fontId="6" fillId="3" borderId="38" xfId="0" applyFont="1" applyFill="1" applyBorder="1" applyAlignment="1" applyProtection="1">
      <alignment vertical="center" wrapText="1"/>
      <protection locked="0"/>
    </xf>
    <xf numFmtId="9" fontId="16" fillId="0" borderId="0" xfId="3" applyFont="1" applyFill="1" applyAlignment="1" applyProtection="1">
      <alignment horizontal="center" vertical="center"/>
    </xf>
    <xf numFmtId="9" fontId="7" fillId="0" borderId="0" xfId="3" applyFont="1" applyFill="1" applyBorder="1" applyAlignment="1" applyProtection="1">
      <alignment horizontal="center" vertical="center"/>
    </xf>
    <xf numFmtId="9" fontId="9" fillId="0" borderId="0" xfId="3" applyFont="1" applyAlignment="1" applyProtection="1">
      <alignment horizontal="center" vertical="center"/>
    </xf>
    <xf numFmtId="9" fontId="7" fillId="0" borderId="0" xfId="3" applyFont="1" applyAlignment="1" applyProtection="1">
      <alignment horizontal="center" vertical="center"/>
    </xf>
    <xf numFmtId="9" fontId="0" fillId="0" borderId="0" xfId="3" applyFont="1" applyAlignment="1">
      <alignment horizontal="center" vertical="center"/>
    </xf>
    <xf numFmtId="164" fontId="7" fillId="0" borderId="20" xfId="0" applyNumberFormat="1" applyFont="1" applyFill="1" applyBorder="1" applyAlignment="1" applyProtection="1">
      <alignment horizontal="left"/>
    </xf>
    <xf numFmtId="39" fontId="7" fillId="0" borderId="20" xfId="0" applyNumberFormat="1" applyFont="1" applyFill="1" applyBorder="1" applyAlignment="1" applyProtection="1">
      <alignment horizontal="right"/>
    </xf>
    <xf numFmtId="38" fontId="7" fillId="0" borderId="20" xfId="0" applyNumberFormat="1" applyFont="1" applyFill="1" applyBorder="1" applyAlignment="1" applyProtection="1">
      <alignment horizontal="right"/>
    </xf>
    <xf numFmtId="8" fontId="9" fillId="0" borderId="0" xfId="0" applyNumberFormat="1" applyFont="1" applyFill="1" applyBorder="1" applyAlignment="1" applyProtection="1">
      <alignment horizontal="left"/>
    </xf>
    <xf numFmtId="37" fontId="6" fillId="0" borderId="0" xfId="0" applyFont="1" applyFill="1" applyProtection="1"/>
    <xf numFmtId="171" fontId="25" fillId="0" borderId="0" xfId="0" applyNumberFormat="1" applyFont="1" applyFill="1" applyBorder="1" applyAlignment="1" applyProtection="1">
      <alignment horizontal="center"/>
    </xf>
    <xf numFmtId="164" fontId="9" fillId="0" borderId="0" xfId="0" applyNumberFormat="1" applyFont="1" applyProtection="1"/>
    <xf numFmtId="37" fontId="7" fillId="4" borderId="0" xfId="0" applyFont="1" applyFill="1" applyProtection="1"/>
    <xf numFmtId="37" fontId="6" fillId="4" borderId="0" xfId="0" applyFont="1" applyFill="1"/>
    <xf numFmtId="37" fontId="15" fillId="4" borderId="0" xfId="0" applyFont="1" applyFill="1"/>
    <xf numFmtId="37" fontId="30" fillId="4" borderId="0" xfId="0" applyFont="1" applyFill="1"/>
    <xf numFmtId="37" fontId="21" fillId="4" borderId="0" xfId="0" applyFont="1" applyFill="1" applyProtection="1"/>
    <xf numFmtId="165" fontId="6" fillId="0" borderId="0" xfId="0" applyNumberFormat="1" applyFont="1" applyAlignment="1" applyProtection="1">
      <alignment horizontal="center"/>
    </xf>
    <xf numFmtId="165" fontId="4" fillId="0" borderId="0" xfId="0" applyNumberFormat="1" applyFont="1" applyAlignment="1" applyProtection="1">
      <alignment horizontal="left"/>
    </xf>
    <xf numFmtId="165" fontId="9" fillId="0" borderId="0" xfId="0" applyNumberFormat="1" applyFont="1" applyAlignment="1" applyProtection="1">
      <alignment horizontal="left"/>
    </xf>
    <xf numFmtId="165" fontId="4" fillId="0" borderId="0" xfId="0" applyNumberFormat="1" applyFont="1" applyAlignment="1" applyProtection="1">
      <alignment horizontal="center"/>
    </xf>
    <xf numFmtId="165" fontId="6" fillId="0" borderId="0" xfId="0" applyNumberFormat="1" applyFont="1" applyAlignment="1">
      <alignment horizontal="center"/>
    </xf>
    <xf numFmtId="165" fontId="9" fillId="0" borderId="0" xfId="0" applyNumberFormat="1" applyFont="1" applyAlignment="1" applyProtection="1">
      <alignment horizontal="center"/>
    </xf>
    <xf numFmtId="165" fontId="4" fillId="0" borderId="0" xfId="0" applyNumberFormat="1" applyFont="1" applyAlignment="1">
      <alignment horizontal="left"/>
    </xf>
    <xf numFmtId="165" fontId="4" fillId="0" borderId="0" xfId="0" applyNumberFormat="1" applyFont="1" applyAlignment="1">
      <alignment horizontal="center"/>
    </xf>
    <xf numFmtId="9" fontId="6" fillId="0" borderId="0" xfId="3" applyFont="1" applyFill="1" applyAlignment="1" applyProtection="1">
      <alignment horizontal="center" vertical="center"/>
    </xf>
    <xf numFmtId="37" fontId="6" fillId="0" borderId="0" xfId="0" applyFont="1" applyFill="1" applyBorder="1" applyProtection="1"/>
    <xf numFmtId="9" fontId="4" fillId="0" borderId="0" xfId="3" applyFont="1" applyFill="1" applyBorder="1" applyAlignment="1" applyProtection="1">
      <alignment horizontal="center" vertical="center"/>
    </xf>
    <xf numFmtId="37" fontId="7" fillId="3" borderId="15" xfId="0" applyNumberFormat="1" applyFont="1" applyFill="1" applyBorder="1" applyProtection="1"/>
    <xf numFmtId="41" fontId="7" fillId="0" borderId="22" xfId="0" applyNumberFormat="1" applyFont="1" applyFill="1" applyBorder="1" applyProtection="1"/>
    <xf numFmtId="41" fontId="7" fillId="0" borderId="17" xfId="0" applyNumberFormat="1" applyFont="1" applyFill="1" applyBorder="1" applyProtection="1"/>
    <xf numFmtId="41" fontId="7" fillId="0" borderId="27" xfId="0" applyNumberFormat="1" applyFont="1" applyFill="1" applyBorder="1" applyProtection="1"/>
    <xf numFmtId="41" fontId="7" fillId="0" borderId="20" xfId="0" applyNumberFormat="1" applyFont="1" applyFill="1" applyBorder="1" applyProtection="1"/>
    <xf numFmtId="41" fontId="9" fillId="0" borderId="0" xfId="0" applyNumberFormat="1" applyFont="1" applyFill="1" applyBorder="1" applyProtection="1"/>
    <xf numFmtId="41" fontId="9" fillId="0" borderId="0" xfId="0" applyNumberFormat="1" applyFont="1" applyFill="1" applyProtection="1"/>
    <xf numFmtId="41" fontId="7" fillId="0" borderId="0" xfId="0" applyNumberFormat="1" applyFont="1" applyFill="1" applyBorder="1" applyProtection="1"/>
    <xf numFmtId="41" fontId="7" fillId="0" borderId="13" xfId="0" applyNumberFormat="1" applyFont="1" applyFill="1" applyBorder="1" applyProtection="1"/>
    <xf numFmtId="41" fontId="7" fillId="0" borderId="12" xfId="0" applyNumberFormat="1" applyFont="1" applyFill="1" applyBorder="1" applyProtection="1"/>
    <xf numFmtId="41" fontId="7" fillId="0" borderId="8" xfId="0" applyNumberFormat="1" applyFont="1" applyFill="1" applyBorder="1" applyProtection="1"/>
    <xf numFmtId="41" fontId="7" fillId="0" borderId="60" xfId="0" applyNumberFormat="1" applyFont="1" applyFill="1" applyBorder="1" applyProtection="1"/>
    <xf numFmtId="41" fontId="7" fillId="0" borderId="5" xfId="0" applyNumberFormat="1" applyFont="1" applyFill="1" applyBorder="1" applyProtection="1"/>
    <xf numFmtId="41" fontId="9" fillId="0" borderId="0" xfId="0" applyNumberFormat="1" applyFont="1" applyProtection="1"/>
    <xf numFmtId="41" fontId="7" fillId="0" borderId="0" xfId="0" applyNumberFormat="1" applyFont="1" applyProtection="1"/>
    <xf numFmtId="41" fontId="7" fillId="0" borderId="7" xfId="0" applyNumberFormat="1" applyFont="1" applyFill="1" applyBorder="1" applyProtection="1"/>
    <xf numFmtId="41" fontId="6" fillId="0" borderId="0" xfId="0" applyNumberFormat="1" applyFont="1"/>
    <xf numFmtId="41" fontId="6" fillId="0" borderId="0" xfId="0" applyNumberFormat="1" applyFont="1" applyFill="1" applyProtection="1"/>
    <xf numFmtId="41" fontId="6" fillId="0" borderId="0" xfId="0" applyNumberFormat="1" applyFont="1" applyFill="1" applyBorder="1" applyProtection="1"/>
    <xf numFmtId="41" fontId="7" fillId="0" borderId="47" xfId="0" applyNumberFormat="1" applyFont="1" applyFill="1" applyBorder="1" applyProtection="1"/>
    <xf numFmtId="41" fontId="7" fillId="0" borderId="62" xfId="0" applyNumberFormat="1" applyFont="1" applyFill="1" applyBorder="1" applyProtection="1"/>
    <xf numFmtId="41" fontId="7" fillId="0" borderId="1" xfId="0" applyNumberFormat="1" applyFont="1" applyFill="1" applyBorder="1" applyProtection="1"/>
    <xf numFmtId="41" fontId="4" fillId="0" borderId="0" xfId="0" applyNumberFormat="1" applyFont="1" applyFill="1" applyBorder="1" applyProtection="1"/>
    <xf numFmtId="41" fontId="7" fillId="0" borderId="0" xfId="0" applyNumberFormat="1" applyFont="1" applyBorder="1" applyProtection="1"/>
    <xf numFmtId="41" fontId="7" fillId="3" borderId="63" xfId="0" applyNumberFormat="1" applyFont="1" applyFill="1" applyBorder="1" applyProtection="1"/>
    <xf numFmtId="41" fontId="7" fillId="3" borderId="46" xfId="0" applyNumberFormat="1" applyFont="1" applyFill="1" applyBorder="1" applyProtection="1"/>
    <xf numFmtId="41" fontId="7" fillId="3" borderId="64" xfId="0" applyNumberFormat="1" applyFont="1" applyFill="1" applyBorder="1" applyProtection="1"/>
    <xf numFmtId="41" fontId="7" fillId="3" borderId="65" xfId="0" applyNumberFormat="1" applyFont="1" applyFill="1" applyBorder="1" applyProtection="1"/>
    <xf numFmtId="41" fontId="7" fillId="3" borderId="9" xfId="0" applyNumberFormat="1" applyFont="1" applyFill="1" applyBorder="1" applyProtection="1"/>
    <xf numFmtId="41" fontId="7" fillId="3" borderId="12" xfId="0" applyNumberFormat="1" applyFont="1" applyFill="1" applyBorder="1" applyProtection="1"/>
    <xf numFmtId="41" fontId="7" fillId="3" borderId="25" xfId="0" applyNumberFormat="1" applyFont="1" applyFill="1" applyBorder="1" applyProtection="1"/>
    <xf numFmtId="41" fontId="7" fillId="3" borderId="39" xfId="0" applyNumberFormat="1" applyFont="1" applyFill="1" applyBorder="1" applyProtection="1"/>
    <xf numFmtId="41" fontId="7" fillId="3" borderId="40" xfId="0" applyNumberFormat="1" applyFont="1" applyFill="1" applyBorder="1" applyProtection="1"/>
    <xf numFmtId="41" fontId="7" fillId="3" borderId="66" xfId="0" applyNumberFormat="1" applyFont="1" applyFill="1" applyBorder="1" applyProtection="1"/>
    <xf numFmtId="41" fontId="7" fillId="3" borderId="6" xfId="0" applyNumberFormat="1" applyFont="1" applyFill="1" applyBorder="1" applyProtection="1"/>
    <xf numFmtId="41" fontId="7" fillId="0" borderId="67" xfId="0" applyNumberFormat="1" applyFont="1" applyFill="1" applyBorder="1" applyProtection="1"/>
    <xf numFmtId="41" fontId="7" fillId="3" borderId="67" xfId="0" applyNumberFormat="1" applyFont="1" applyFill="1" applyBorder="1" applyProtection="1"/>
    <xf numFmtId="41" fontId="7" fillId="3" borderId="56" xfId="0" applyNumberFormat="1" applyFont="1" applyFill="1" applyBorder="1" applyProtection="1"/>
    <xf numFmtId="41" fontId="7" fillId="3" borderId="2" xfId="0" applyNumberFormat="1" applyFont="1" applyFill="1" applyBorder="1" applyProtection="1"/>
    <xf numFmtId="41" fontId="7" fillId="3" borderId="68" xfId="0" applyNumberFormat="1" applyFont="1" applyFill="1" applyBorder="1" applyProtection="1"/>
    <xf numFmtId="41" fontId="7" fillId="3" borderId="22" xfId="0" applyNumberFormat="1" applyFont="1" applyFill="1" applyBorder="1" applyProtection="1"/>
    <xf numFmtId="41" fontId="7" fillId="3" borderId="17" xfId="0" applyNumberFormat="1" applyFont="1" applyFill="1" applyBorder="1" applyProtection="1"/>
    <xf numFmtId="41" fontId="7" fillId="3" borderId="69" xfId="0" applyNumberFormat="1" applyFont="1" applyFill="1" applyBorder="1" applyProtection="1"/>
    <xf numFmtId="41" fontId="7" fillId="0" borderId="69" xfId="0" applyNumberFormat="1" applyFont="1" applyFill="1" applyBorder="1" applyProtection="1"/>
    <xf numFmtId="41" fontId="7" fillId="0" borderId="5" xfId="0" applyNumberFormat="1" applyFont="1" applyBorder="1" applyProtection="1"/>
    <xf numFmtId="41" fontId="7" fillId="0" borderId="58" xfId="0" applyNumberFormat="1" applyFont="1" applyFill="1" applyBorder="1" applyProtection="1"/>
    <xf numFmtId="41" fontId="7" fillId="3" borderId="70" xfId="0" applyNumberFormat="1" applyFont="1" applyFill="1" applyBorder="1" applyProtection="1"/>
    <xf numFmtId="41" fontId="7" fillId="3" borderId="37" xfId="0" applyNumberFormat="1" applyFont="1" applyFill="1" applyBorder="1" applyProtection="1"/>
    <xf numFmtId="41" fontId="7" fillId="3" borderId="61" xfId="0" applyNumberFormat="1" applyFont="1" applyFill="1" applyBorder="1" applyProtection="1"/>
    <xf numFmtId="41" fontId="7" fillId="0" borderId="39" xfId="0" applyNumberFormat="1" applyFont="1" applyFill="1" applyBorder="1" applyProtection="1"/>
    <xf numFmtId="41" fontId="7" fillId="3" borderId="23" xfId="0" applyNumberFormat="1" applyFont="1" applyFill="1" applyBorder="1" applyProtection="1"/>
    <xf numFmtId="41" fontId="7" fillId="3" borderId="71" xfId="0" applyNumberFormat="1" applyFont="1" applyFill="1" applyBorder="1" applyProtection="1"/>
    <xf numFmtId="41" fontId="7" fillId="3" borderId="72" xfId="0" applyNumberFormat="1" applyFont="1" applyFill="1" applyBorder="1" applyProtection="1"/>
    <xf numFmtId="41" fontId="7" fillId="3" borderId="21" xfId="0" applyNumberFormat="1" applyFont="1" applyFill="1" applyBorder="1" applyProtection="1"/>
    <xf numFmtId="41" fontId="7" fillId="3" borderId="24" xfId="0" applyNumberFormat="1" applyFont="1" applyFill="1" applyBorder="1" applyProtection="1"/>
    <xf numFmtId="41" fontId="6" fillId="0" borderId="0" xfId="0" applyNumberFormat="1" applyFont="1" applyFill="1"/>
    <xf numFmtId="41" fontId="7" fillId="3" borderId="46" xfId="0" applyNumberFormat="1" applyFont="1" applyFill="1" applyBorder="1" applyAlignment="1" applyProtection="1">
      <alignment horizontal="right"/>
    </xf>
    <xf numFmtId="41" fontId="7" fillId="3" borderId="46" xfId="0" applyNumberFormat="1" applyFont="1" applyFill="1" applyBorder="1" applyAlignment="1" applyProtection="1">
      <alignment horizontal="center"/>
    </xf>
    <xf numFmtId="41" fontId="7" fillId="3" borderId="9" xfId="0" applyNumberFormat="1" applyFont="1" applyFill="1" applyBorder="1" applyAlignment="1" applyProtection="1">
      <alignment horizontal="right"/>
    </xf>
    <xf numFmtId="41" fontId="7" fillId="3" borderId="9" xfId="0" applyNumberFormat="1" applyFont="1" applyFill="1" applyBorder="1" applyAlignment="1" applyProtection="1">
      <alignment horizontal="center"/>
    </xf>
    <xf numFmtId="41" fontId="7" fillId="0" borderId="21" xfId="0" applyNumberFormat="1" applyFont="1" applyFill="1" applyBorder="1" applyProtection="1"/>
    <xf numFmtId="41" fontId="7" fillId="0" borderId="24" xfId="0" applyNumberFormat="1" applyFont="1" applyFill="1" applyBorder="1" applyProtection="1"/>
    <xf numFmtId="41" fontId="7" fillId="0" borderId="20" xfId="0" applyNumberFormat="1" applyFont="1" applyFill="1" applyBorder="1" applyAlignment="1" applyProtection="1">
      <alignment horizontal="right"/>
    </xf>
    <xf numFmtId="41" fontId="7" fillId="0" borderId="0" xfId="0" applyNumberFormat="1" applyFont="1" applyFill="1" applyBorder="1" applyAlignment="1" applyProtection="1">
      <alignment horizontal="center"/>
    </xf>
    <xf numFmtId="41" fontId="7" fillId="0" borderId="0" xfId="0" applyNumberFormat="1" applyFont="1" applyFill="1" applyBorder="1" applyAlignment="1" applyProtection="1">
      <alignment horizontal="right"/>
    </xf>
    <xf numFmtId="41" fontId="25" fillId="0" borderId="0" xfId="0" applyNumberFormat="1" applyFont="1" applyFill="1" applyBorder="1" applyAlignment="1" applyProtection="1">
      <alignment horizontal="centerContinuous"/>
    </xf>
    <xf numFmtId="37" fontId="7" fillId="0" borderId="0" xfId="0" applyNumberFormat="1" applyFont="1" applyFill="1" applyBorder="1" applyAlignment="1" applyProtection="1"/>
    <xf numFmtId="39" fontId="16" fillId="0" borderId="5" xfId="0" applyNumberFormat="1" applyFont="1" applyFill="1" applyBorder="1" applyAlignment="1" applyProtection="1">
      <alignment horizontal="center" vertical="center"/>
    </xf>
    <xf numFmtId="37" fontId="9" fillId="0" borderId="0" xfId="0" applyFont="1" applyFill="1" applyBorder="1" applyAlignment="1" applyProtection="1">
      <alignment horizontal="center"/>
    </xf>
    <xf numFmtId="37" fontId="8" fillId="5" borderId="0" xfId="0" applyFont="1" applyFill="1" applyProtection="1"/>
    <xf numFmtId="37" fontId="0" fillId="5" borderId="0" xfId="0" applyFill="1"/>
    <xf numFmtId="37" fontId="7" fillId="5" borderId="0" xfId="0" applyFont="1" applyFill="1" applyProtection="1"/>
    <xf numFmtId="37" fontId="6" fillId="5" borderId="0" xfId="0" applyFont="1" applyFill="1"/>
    <xf numFmtId="37" fontId="29" fillId="3" borderId="58" xfId="0" applyFont="1" applyFill="1" applyBorder="1" applyAlignment="1" applyProtection="1">
      <alignment horizontal="center"/>
    </xf>
    <xf numFmtId="37" fontId="29" fillId="5" borderId="0" xfId="0" applyFont="1" applyFill="1" applyBorder="1" applyAlignment="1" applyProtection="1">
      <alignment horizontal="center"/>
    </xf>
    <xf numFmtId="37" fontId="0" fillId="5" borderId="0" xfId="0" applyFill="1" applyBorder="1"/>
    <xf numFmtId="37" fontId="31" fillId="0" borderId="0" xfId="0" applyFont="1"/>
    <xf numFmtId="37" fontId="24" fillId="0" borderId="0" xfId="0" applyFont="1" applyFill="1" applyBorder="1" applyProtection="1"/>
    <xf numFmtId="37" fontId="32" fillId="0" borderId="0" xfId="0" applyFont="1"/>
    <xf numFmtId="9" fontId="27" fillId="0" borderId="0" xfId="3" applyFont="1" applyFill="1" applyBorder="1" applyAlignment="1" applyProtection="1">
      <alignment horizontal="center" vertical="center"/>
    </xf>
    <xf numFmtId="41" fontId="24" fillId="0" borderId="0" xfId="0" applyNumberFormat="1" applyFont="1" applyFill="1" applyBorder="1" applyProtection="1"/>
    <xf numFmtId="37" fontId="9" fillId="0" borderId="0" xfId="0" applyNumberFormat="1" applyFont="1" applyFill="1" applyBorder="1" applyAlignment="1" applyProtection="1">
      <alignment horizontal="center" vertical="center"/>
    </xf>
    <xf numFmtId="41" fontId="9" fillId="0" borderId="0" xfId="0" applyNumberFormat="1" applyFont="1" applyBorder="1" applyProtection="1"/>
    <xf numFmtId="41" fontId="7" fillId="0" borderId="79" xfId="0" applyNumberFormat="1" applyFont="1" applyFill="1" applyBorder="1" applyProtection="1"/>
    <xf numFmtId="41" fontId="7" fillId="0" borderId="80" xfId="0" applyNumberFormat="1" applyFont="1" applyFill="1" applyBorder="1" applyProtection="1"/>
    <xf numFmtId="9" fontId="7" fillId="0" borderId="81" xfId="3" applyFont="1" applyFill="1" applyBorder="1" applyAlignment="1" applyProtection="1">
      <alignment horizontal="center" vertical="center"/>
    </xf>
    <xf numFmtId="37" fontId="29" fillId="0" borderId="0" xfId="0" applyFont="1" applyFill="1" applyBorder="1" applyAlignment="1" applyProtection="1">
      <alignment horizontal="center" wrapText="1"/>
    </xf>
    <xf numFmtId="171" fontId="17" fillId="0" borderId="0" xfId="0" applyNumberFormat="1" applyFont="1" applyFill="1" applyBorder="1" applyAlignment="1" applyProtection="1">
      <alignment horizontal="center"/>
    </xf>
    <xf numFmtId="9" fontId="7" fillId="0" borderId="79" xfId="3" applyFont="1" applyFill="1" applyBorder="1" applyAlignment="1" applyProtection="1">
      <alignment horizontal="center" vertical="center"/>
    </xf>
    <xf numFmtId="41" fontId="9" fillId="0" borderId="79" xfId="0" applyNumberFormat="1" applyFont="1" applyFill="1" applyBorder="1" applyProtection="1"/>
    <xf numFmtId="37" fontId="9" fillId="0" borderId="0" xfId="0" applyFont="1" applyFill="1" applyBorder="1" applyAlignment="1" applyProtection="1"/>
    <xf numFmtId="9" fontId="9" fillId="0" borderId="0" xfId="3" applyFont="1" applyFill="1" applyBorder="1" applyAlignment="1" applyProtection="1">
      <alignment horizontal="center" vertical="center"/>
    </xf>
    <xf numFmtId="37" fontId="37" fillId="0" borderId="0" xfId="0" applyFont="1" applyBorder="1" applyAlignment="1">
      <alignment horizontal="center" vertical="center" wrapText="1"/>
    </xf>
    <xf numFmtId="37" fontId="6" fillId="0" borderId="0" xfId="0" applyFont="1" applyBorder="1" applyProtection="1"/>
    <xf numFmtId="41" fontId="9" fillId="0" borderId="82" xfId="0" applyNumberFormat="1" applyFont="1" applyFill="1" applyBorder="1" applyProtection="1"/>
    <xf numFmtId="41" fontId="24" fillId="0" borderId="87" xfId="0" applyNumberFormat="1" applyFont="1" applyFill="1" applyBorder="1" applyProtection="1"/>
    <xf numFmtId="41" fontId="7" fillId="0" borderId="89" xfId="0" applyNumberFormat="1" applyFont="1" applyFill="1" applyBorder="1" applyProtection="1"/>
    <xf numFmtId="41" fontId="7" fillId="0" borderId="88" xfId="0" applyNumberFormat="1" applyFont="1" applyFill="1" applyBorder="1" applyProtection="1"/>
    <xf numFmtId="37" fontId="43" fillId="0" borderId="0" xfId="0" applyNumberFormat="1" applyFont="1" applyFill="1" applyBorder="1" applyAlignment="1" applyProtection="1">
      <alignment horizontal="center"/>
    </xf>
    <xf numFmtId="37" fontId="44" fillId="0" borderId="0" xfId="0" applyNumberFormat="1" applyFont="1" applyFill="1" applyBorder="1" applyProtection="1"/>
    <xf numFmtId="9" fontId="44" fillId="0" borderId="0" xfId="3" applyFont="1" applyFill="1" applyBorder="1" applyAlignment="1" applyProtection="1">
      <alignment horizontal="center" vertical="center"/>
    </xf>
    <xf numFmtId="37" fontId="6" fillId="0" borderId="0" xfId="0" applyFont="1" applyAlignment="1">
      <alignment vertical="center"/>
    </xf>
    <xf numFmtId="37" fontId="6" fillId="0" borderId="0" xfId="0" applyFont="1" applyFill="1" applyAlignment="1">
      <alignment vertical="center"/>
    </xf>
    <xf numFmtId="37" fontId="9" fillId="0" borderId="0" xfId="0" applyFont="1" applyFill="1" applyAlignment="1" applyProtection="1">
      <alignment vertical="center"/>
    </xf>
    <xf numFmtId="164" fontId="9" fillId="0" borderId="17" xfId="0" applyNumberFormat="1" applyFont="1" applyFill="1" applyBorder="1" applyAlignment="1" applyProtection="1">
      <alignment horizontal="center" vertical="center" wrapText="1"/>
    </xf>
    <xf numFmtId="37" fontId="9" fillId="0" borderId="6" xfId="0" applyNumberFormat="1" applyFont="1" applyFill="1" applyBorder="1" applyAlignment="1" applyProtection="1">
      <alignment horizontal="center" vertical="center" wrapText="1"/>
    </xf>
    <xf numFmtId="164" fontId="9" fillId="0" borderId="0" xfId="0" applyNumberFormat="1" applyFont="1" applyFill="1" applyBorder="1" applyAlignment="1" applyProtection="1">
      <alignment horizontal="center" vertical="center"/>
    </xf>
    <xf numFmtId="37" fontId="0" fillId="0" borderId="0" xfId="0" applyAlignment="1">
      <alignment vertical="center"/>
    </xf>
    <xf numFmtId="37" fontId="6" fillId="0" borderId="0" xfId="0" applyFont="1" applyFill="1" applyAlignment="1">
      <alignment vertical="center" wrapText="1"/>
    </xf>
    <xf numFmtId="37" fontId="7" fillId="0" borderId="0" xfId="0" applyFont="1" applyFill="1" applyAlignment="1" applyProtection="1">
      <alignment horizontal="center" vertical="center" wrapText="1"/>
    </xf>
    <xf numFmtId="8" fontId="9" fillId="0" borderId="0" xfId="0" applyNumberFormat="1" applyFont="1" applyFill="1" applyAlignment="1" applyProtection="1">
      <alignment horizontal="left" vertical="center" wrapText="1"/>
    </xf>
    <xf numFmtId="164" fontId="9" fillId="0" borderId="8" xfId="0" applyNumberFormat="1" applyFont="1" applyFill="1" applyBorder="1" applyAlignment="1" applyProtection="1">
      <alignment horizontal="center" vertical="center" wrapText="1"/>
    </xf>
    <xf numFmtId="37" fontId="6" fillId="0" borderId="0" xfId="0" applyFont="1" applyAlignment="1">
      <alignment vertical="center" wrapText="1"/>
    </xf>
    <xf numFmtId="37" fontId="0" fillId="0" borderId="0" xfId="0" applyAlignment="1">
      <alignment vertical="center" wrapText="1"/>
    </xf>
    <xf numFmtId="37" fontId="7" fillId="3" borderId="17" xfId="0" applyNumberFormat="1" applyFont="1" applyFill="1" applyBorder="1" applyProtection="1"/>
    <xf numFmtId="37" fontId="9" fillId="0" borderId="17" xfId="0" applyNumberFormat="1" applyFont="1" applyFill="1" applyBorder="1" applyAlignment="1" applyProtection="1">
      <alignment horizontal="center" vertical="center" wrapText="1"/>
    </xf>
    <xf numFmtId="37" fontId="9" fillId="0" borderId="8" xfId="0" applyNumberFormat="1" applyFont="1" applyFill="1" applyBorder="1" applyAlignment="1" applyProtection="1">
      <alignment horizontal="center" vertical="center" wrapText="1"/>
    </xf>
    <xf numFmtId="172" fontId="9" fillId="0" borderId="8" xfId="1" applyNumberFormat="1" applyFont="1" applyFill="1" applyBorder="1" applyAlignment="1" applyProtection="1">
      <alignment horizontal="center" vertical="center" wrapText="1"/>
    </xf>
    <xf numFmtId="164" fontId="8" fillId="0" borderId="0" xfId="0" applyNumberFormat="1" applyFont="1" applyFill="1" applyAlignment="1" applyProtection="1">
      <alignment horizontal="right"/>
    </xf>
    <xf numFmtId="37" fontId="7" fillId="0" borderId="17" xfId="0" applyNumberFormat="1" applyFont="1" applyFill="1" applyBorder="1" applyAlignment="1" applyProtection="1"/>
    <xf numFmtId="37" fontId="7" fillId="6" borderId="17" xfId="0" applyNumberFormat="1" applyFont="1" applyFill="1" applyBorder="1" applyProtection="1"/>
    <xf numFmtId="164" fontId="9" fillId="0" borderId="0" xfId="0" applyNumberFormat="1" applyFont="1" applyFill="1" applyBorder="1" applyAlignment="1" applyProtection="1">
      <alignment horizontal="center" vertical="center" wrapText="1"/>
    </xf>
    <xf numFmtId="37" fontId="47" fillId="0" borderId="0" xfId="0" applyNumberFormat="1" applyFont="1" applyFill="1" applyAlignment="1" applyProtection="1">
      <alignment horizontal="centerContinuous"/>
    </xf>
    <xf numFmtId="37" fontId="21" fillId="0" borderId="0" xfId="0" applyNumberFormat="1" applyFont="1" applyFill="1" applyBorder="1" applyAlignment="1" applyProtection="1">
      <alignment horizontal="center"/>
    </xf>
    <xf numFmtId="41" fontId="44" fillId="0" borderId="79" xfId="0" applyNumberFormat="1" applyFont="1" applyFill="1" applyBorder="1" applyProtection="1"/>
    <xf numFmtId="41" fontId="44" fillId="0" borderId="0" xfId="0" applyNumberFormat="1" applyFont="1" applyFill="1" applyBorder="1" applyProtection="1"/>
    <xf numFmtId="41" fontId="21" fillId="0" borderId="0" xfId="0" applyNumberFormat="1" applyFont="1" applyFill="1" applyBorder="1" applyProtection="1"/>
    <xf numFmtId="41" fontId="44" fillId="0" borderId="89" xfId="0" applyNumberFormat="1" applyFont="1" applyFill="1" applyBorder="1" applyProtection="1"/>
    <xf numFmtId="41" fontId="44" fillId="0" borderId="88" xfId="0" applyNumberFormat="1" applyFont="1" applyFill="1" applyBorder="1" applyProtection="1"/>
    <xf numFmtId="41" fontId="21" fillId="0" borderId="79" xfId="0" applyNumberFormat="1" applyFont="1" applyFill="1" applyBorder="1" applyProtection="1"/>
    <xf numFmtId="41" fontId="21" fillId="0" borderId="0" xfId="0" applyNumberFormat="1" applyFont="1" applyProtection="1"/>
    <xf numFmtId="41" fontId="44" fillId="0" borderId="0" xfId="0" applyNumberFormat="1" applyFont="1" applyProtection="1"/>
    <xf numFmtId="37" fontId="38" fillId="0" borderId="0" xfId="0" applyFont="1"/>
    <xf numFmtId="41" fontId="7" fillId="3" borderId="92" xfId="0" applyNumberFormat="1" applyFont="1" applyFill="1" applyBorder="1" applyProtection="1"/>
    <xf numFmtId="41" fontId="7" fillId="3" borderId="93" xfId="0" applyNumberFormat="1" applyFont="1" applyFill="1" applyBorder="1" applyProtection="1"/>
    <xf numFmtId="41" fontId="7" fillId="3" borderId="94" xfId="0" applyNumberFormat="1" applyFont="1" applyFill="1" applyBorder="1" applyProtection="1"/>
    <xf numFmtId="41" fontId="7" fillId="0" borderId="95" xfId="0" applyNumberFormat="1" applyFont="1" applyFill="1" applyBorder="1" applyProtection="1"/>
    <xf numFmtId="41" fontId="7" fillId="3" borderId="97" xfId="0" applyNumberFormat="1" applyFont="1" applyFill="1" applyBorder="1" applyProtection="1"/>
    <xf numFmtId="41" fontId="48" fillId="0" borderId="17" xfId="0" applyNumberFormat="1" applyFont="1" applyFill="1" applyBorder="1" applyProtection="1"/>
    <xf numFmtId="41" fontId="7" fillId="3" borderId="1" xfId="0" applyNumberFormat="1" applyFont="1" applyFill="1" applyBorder="1" applyProtection="1"/>
    <xf numFmtId="41" fontId="7" fillId="3" borderId="95" xfId="0" applyNumberFormat="1" applyFont="1" applyFill="1" applyBorder="1" applyProtection="1"/>
    <xf numFmtId="41" fontId="7" fillId="0" borderId="57" xfId="0" applyNumberFormat="1" applyFont="1" applyFill="1" applyBorder="1" applyProtection="1"/>
    <xf numFmtId="41" fontId="7" fillId="3" borderId="62" xfId="0" applyNumberFormat="1" applyFont="1" applyFill="1" applyBorder="1" applyProtection="1"/>
    <xf numFmtId="41" fontId="7" fillId="3" borderId="7" xfId="0" applyNumberFormat="1" applyFont="1" applyFill="1" applyBorder="1" applyProtection="1"/>
    <xf numFmtId="43" fontId="7" fillId="3" borderId="46" xfId="0" applyNumberFormat="1" applyFont="1" applyFill="1" applyBorder="1" applyAlignment="1" applyProtection="1">
      <alignment horizontal="right"/>
    </xf>
    <xf numFmtId="43" fontId="7" fillId="3" borderId="9" xfId="0" applyNumberFormat="1" applyFont="1" applyFill="1" applyBorder="1" applyAlignment="1" applyProtection="1">
      <alignment horizontal="right"/>
    </xf>
    <xf numFmtId="43" fontId="7" fillId="3" borderId="40" xfId="0" applyNumberFormat="1" applyFont="1" applyFill="1" applyBorder="1" applyAlignment="1" applyProtection="1">
      <alignment horizontal="right"/>
    </xf>
    <xf numFmtId="43" fontId="7" fillId="3" borderId="46" xfId="0" applyNumberFormat="1" applyFont="1" applyFill="1" applyBorder="1" applyAlignment="1" applyProtection="1">
      <alignment horizontal="center"/>
    </xf>
    <xf numFmtId="43" fontId="7" fillId="3" borderId="9" xfId="0" applyNumberFormat="1" applyFont="1" applyFill="1" applyBorder="1" applyAlignment="1" applyProtection="1">
      <alignment horizontal="center"/>
    </xf>
    <xf numFmtId="43" fontId="7" fillId="3" borderId="40" xfId="0" applyNumberFormat="1" applyFont="1" applyFill="1" applyBorder="1" applyAlignment="1" applyProtection="1">
      <alignment horizontal="center"/>
    </xf>
    <xf numFmtId="37" fontId="0" fillId="0" borderId="0" xfId="0" applyAlignment="1">
      <alignment vertical="center" wrapText="1"/>
    </xf>
    <xf numFmtId="37" fontId="7" fillId="0" borderId="13" xfId="0" applyNumberFormat="1" applyFont="1" applyFill="1" applyBorder="1" applyProtection="1"/>
    <xf numFmtId="37" fontId="9" fillId="0" borderId="98" xfId="0" applyNumberFormat="1" applyFont="1" applyFill="1" applyBorder="1" applyAlignment="1" applyProtection="1">
      <alignment horizontal="right"/>
    </xf>
    <xf numFmtId="37" fontId="9" fillId="0" borderId="100" xfId="0" applyNumberFormat="1" applyFont="1" applyFill="1" applyBorder="1" applyAlignment="1" applyProtection="1">
      <alignment horizontal="right"/>
    </xf>
    <xf numFmtId="37" fontId="0" fillId="0" borderId="0" xfId="0" applyBorder="1" applyAlignment="1"/>
    <xf numFmtId="37" fontId="0" fillId="0" borderId="0" xfId="0" applyFont="1" applyBorder="1" applyAlignment="1"/>
    <xf numFmtId="37" fontId="16" fillId="0" borderId="0" xfId="0" applyNumberFormat="1" applyFont="1" applyFill="1" applyBorder="1" applyAlignment="1" applyProtection="1">
      <alignment horizontal="left"/>
    </xf>
    <xf numFmtId="168" fontId="9" fillId="0" borderId="0" xfId="0" applyNumberFormat="1" applyFont="1" applyFill="1" applyBorder="1" applyAlignment="1" applyProtection="1">
      <alignment horizontal="center" vertical="center" wrapText="1"/>
    </xf>
    <xf numFmtId="39" fontId="9" fillId="0" borderId="0" xfId="0" applyNumberFormat="1" applyFont="1" applyFill="1" applyBorder="1" applyAlignment="1" applyProtection="1">
      <alignment vertical="center" wrapText="1"/>
    </xf>
    <xf numFmtId="172" fontId="9" fillId="0" borderId="0" xfId="1" applyNumberFormat="1" applyFont="1" applyFill="1" applyBorder="1" applyAlignment="1" applyProtection="1">
      <alignment vertical="center" wrapText="1"/>
    </xf>
    <xf numFmtId="164" fontId="9" fillId="0" borderId="57" xfId="0" applyNumberFormat="1" applyFont="1" applyFill="1" applyBorder="1" applyAlignment="1" applyProtection="1">
      <alignment horizontal="centerContinuous" vertical="center" wrapText="1"/>
    </xf>
    <xf numFmtId="164" fontId="9" fillId="0" borderId="58" xfId="0" applyNumberFormat="1" applyFont="1" applyFill="1" applyBorder="1" applyAlignment="1" applyProtection="1">
      <alignment horizontal="centerContinuous" vertical="center" wrapText="1"/>
    </xf>
    <xf numFmtId="164" fontId="9" fillId="0" borderId="22" xfId="0" applyNumberFormat="1" applyFont="1" applyFill="1" applyBorder="1" applyAlignment="1" applyProtection="1">
      <alignment horizontal="center" vertical="center" wrapText="1"/>
    </xf>
    <xf numFmtId="37" fontId="0" fillId="0" borderId="17" xfId="0" applyBorder="1"/>
    <xf numFmtId="37" fontId="7" fillId="6" borderId="17" xfId="0" applyNumberFormat="1" applyFont="1" applyFill="1" applyBorder="1" applyAlignment="1" applyProtection="1">
      <alignment horizontal="left"/>
    </xf>
    <xf numFmtId="37" fontId="7" fillId="6" borderId="17" xfId="0" applyNumberFormat="1" applyFont="1" applyFill="1" applyBorder="1" applyAlignment="1" applyProtection="1">
      <alignment horizontal="center"/>
    </xf>
    <xf numFmtId="170" fontId="7" fillId="6" borderId="0" xfId="0" applyNumberFormat="1" applyFont="1" applyFill="1" applyBorder="1" applyAlignment="1" applyProtection="1">
      <alignment horizontal="left"/>
    </xf>
    <xf numFmtId="37" fontId="0" fillId="6" borderId="0" xfId="0" applyFill="1"/>
    <xf numFmtId="37" fontId="0" fillId="0" borderId="17" xfId="0" applyNumberFormat="1" applyBorder="1"/>
    <xf numFmtId="37" fontId="9" fillId="0" borderId="91" xfId="0" applyNumberFormat="1" applyFont="1" applyFill="1" applyBorder="1" applyAlignment="1" applyProtection="1">
      <alignment horizontal="right" vertical="center"/>
    </xf>
    <xf numFmtId="37" fontId="9" fillId="0" borderId="10" xfId="0" applyNumberFormat="1" applyFont="1" applyFill="1" applyBorder="1" applyAlignment="1" applyProtection="1">
      <alignment horizontal="right" vertical="center"/>
    </xf>
    <xf numFmtId="37" fontId="6" fillId="0" borderId="0" xfId="0" applyNumberFormat="1" applyFont="1" applyFill="1" applyAlignment="1">
      <alignment horizontal="right" vertical="center"/>
    </xf>
    <xf numFmtId="164" fontId="9" fillId="0" borderId="101" xfId="0" applyNumberFormat="1" applyFont="1" applyFill="1" applyBorder="1" applyAlignment="1" applyProtection="1">
      <alignment horizontal="center" vertical="center" wrapText="1"/>
    </xf>
    <xf numFmtId="37" fontId="7" fillId="3" borderId="40" xfId="0" applyNumberFormat="1" applyFont="1" applyFill="1" applyBorder="1" applyAlignment="1" applyProtection="1">
      <alignment horizontal="right"/>
    </xf>
    <xf numFmtId="164" fontId="9" fillId="0" borderId="15" xfId="0" applyNumberFormat="1" applyFont="1" applyFill="1" applyBorder="1" applyAlignment="1" applyProtection="1">
      <alignment horizontal="center"/>
    </xf>
    <xf numFmtId="164" fontId="16" fillId="0" borderId="24" xfId="0" applyNumberFormat="1" applyFont="1" applyFill="1" applyBorder="1" applyAlignment="1" applyProtection="1">
      <alignment horizontal="center" vertical="center"/>
    </xf>
    <xf numFmtId="37" fontId="7" fillId="0" borderId="0" xfId="0" applyFont="1" applyFill="1" applyAlignment="1" applyProtection="1">
      <alignment vertical="center"/>
    </xf>
    <xf numFmtId="164" fontId="9" fillId="0" borderId="17" xfId="0" applyNumberFormat="1" applyFont="1" applyFill="1" applyBorder="1" applyAlignment="1" applyProtection="1">
      <alignment horizontal="center" vertical="center"/>
    </xf>
    <xf numFmtId="41" fontId="9" fillId="0" borderId="0" xfId="0" quotePrefix="1" applyNumberFormat="1" applyFont="1" applyFill="1" applyBorder="1" applyAlignment="1" applyProtection="1">
      <alignment horizontal="center" vertical="center"/>
    </xf>
    <xf numFmtId="37" fontId="29" fillId="5" borderId="0" xfId="0" applyFont="1" applyFill="1" applyAlignment="1" applyProtection="1">
      <alignment horizontal="center"/>
    </xf>
    <xf numFmtId="168" fontId="11" fillId="0" borderId="0" xfId="0" applyNumberFormat="1" applyFont="1" applyFill="1" applyAlignment="1" applyProtection="1">
      <alignment horizontal="left"/>
    </xf>
    <xf numFmtId="37" fontId="16" fillId="0" borderId="0" xfId="0" quotePrefix="1" applyNumberFormat="1" applyFont="1" applyFill="1" applyBorder="1" applyAlignment="1" applyProtection="1">
      <alignment horizontal="left"/>
    </xf>
    <xf numFmtId="37" fontId="31" fillId="0" borderId="0" xfId="0" applyFont="1" applyFill="1"/>
    <xf numFmtId="39" fontId="24" fillId="0" borderId="0" xfId="0" applyNumberFormat="1" applyFont="1" applyFill="1" applyBorder="1" applyAlignment="1" applyProtection="1">
      <alignment horizontal="right"/>
    </xf>
    <xf numFmtId="38" fontId="24" fillId="0" borderId="0" xfId="0" applyNumberFormat="1" applyFont="1" applyFill="1" applyBorder="1" applyProtection="1"/>
    <xf numFmtId="37" fontId="31" fillId="0" borderId="0" xfId="0" applyFont="1" applyFill="1" applyAlignment="1">
      <alignment vertical="center"/>
    </xf>
    <xf numFmtId="37" fontId="32" fillId="0" borderId="0" xfId="0" applyFont="1" applyBorder="1" applyAlignment="1">
      <alignment vertical="center"/>
    </xf>
    <xf numFmtId="172" fontId="31" fillId="0" borderId="0" xfId="1" applyNumberFormat="1" applyFont="1" applyAlignment="1">
      <alignment vertical="center"/>
    </xf>
    <xf numFmtId="37" fontId="31" fillId="0" borderId="0" xfId="0" applyFont="1" applyAlignment="1">
      <alignment vertical="center"/>
    </xf>
    <xf numFmtId="37" fontId="32" fillId="0" borderId="0" xfId="0" applyFont="1" applyAlignment="1">
      <alignment vertical="center"/>
    </xf>
    <xf numFmtId="172" fontId="24" fillId="0" borderId="0" xfId="1" applyNumberFormat="1" applyFont="1" applyFill="1" applyBorder="1" applyAlignment="1" applyProtection="1">
      <alignment horizontal="right"/>
    </xf>
    <xf numFmtId="168" fontId="24" fillId="0" borderId="0" xfId="0" applyNumberFormat="1" applyFont="1" applyFill="1" applyBorder="1" applyAlignment="1" applyProtection="1">
      <alignment horizontal="center"/>
    </xf>
    <xf numFmtId="37" fontId="9" fillId="0" borderId="5" xfId="0" applyNumberFormat="1" applyFont="1" applyFill="1" applyBorder="1" applyAlignment="1" applyProtection="1">
      <alignment horizontal="center" vertical="center" wrapText="1"/>
    </xf>
    <xf numFmtId="37" fontId="9" fillId="0" borderId="5" xfId="0" applyNumberFormat="1" applyFont="1" applyFill="1" applyBorder="1" applyAlignment="1" applyProtection="1">
      <alignment horizontal="center" vertical="center"/>
    </xf>
    <xf numFmtId="37" fontId="0" fillId="0" borderId="5" xfId="0" applyBorder="1" applyAlignment="1">
      <alignment vertical="center"/>
    </xf>
    <xf numFmtId="164" fontId="9" fillId="0" borderId="5" xfId="0" applyNumberFormat="1" applyFont="1" applyFill="1" applyBorder="1" applyAlignment="1" applyProtection="1">
      <alignment horizontal="center" vertical="center"/>
    </xf>
    <xf numFmtId="37" fontId="33" fillId="0" borderId="5" xfId="0" applyFont="1" applyBorder="1" applyAlignment="1">
      <alignment vertical="center"/>
    </xf>
    <xf numFmtId="164" fontId="24" fillId="0" borderId="0" xfId="0" applyNumberFormat="1" applyFont="1" applyFill="1" applyBorder="1" applyAlignment="1" applyProtection="1">
      <alignment horizontal="left" vertical="center"/>
    </xf>
    <xf numFmtId="8" fontId="24" fillId="0" borderId="0" xfId="0" applyNumberFormat="1" applyFont="1" applyFill="1" applyBorder="1" applyAlignment="1" applyProtection="1">
      <alignment horizontal="left" vertical="center"/>
    </xf>
    <xf numFmtId="8" fontId="7" fillId="0" borderId="0" xfId="0" applyNumberFormat="1" applyFont="1" applyFill="1" applyBorder="1" applyAlignment="1" applyProtection="1">
      <alignment horizontal="left" vertical="center"/>
    </xf>
    <xf numFmtId="164" fontId="7" fillId="0" borderId="0" xfId="0" applyNumberFormat="1" applyFont="1" applyFill="1" applyBorder="1" applyAlignment="1" applyProtection="1">
      <alignment horizontal="left" vertical="center"/>
    </xf>
    <xf numFmtId="37" fontId="7" fillId="0" borderId="0" xfId="0" applyNumberFormat="1" applyFont="1" applyFill="1" applyBorder="1" applyAlignment="1" applyProtection="1">
      <alignment horizontal="center" vertical="center"/>
    </xf>
    <xf numFmtId="37" fontId="40" fillId="7" borderId="17" xfId="0" applyNumberFormat="1" applyFont="1" applyFill="1" applyBorder="1" applyAlignment="1" applyProtection="1">
      <alignment horizontal="center"/>
    </xf>
    <xf numFmtId="37" fontId="0" fillId="7" borderId="85" xfId="0" applyFill="1" applyBorder="1"/>
    <xf numFmtId="37" fontId="9" fillId="7" borderId="83" xfId="0" applyFont="1" applyFill="1" applyBorder="1" applyProtection="1"/>
    <xf numFmtId="37" fontId="9" fillId="7" borderId="84" xfId="0" applyFont="1" applyFill="1" applyBorder="1" applyProtection="1"/>
    <xf numFmtId="41" fontId="9" fillId="7" borderId="82" xfId="0" applyNumberFormat="1" applyFont="1" applyFill="1" applyBorder="1" applyProtection="1"/>
    <xf numFmtId="41" fontId="21" fillId="7" borderId="82" xfId="0" applyNumberFormat="1" applyFont="1" applyFill="1" applyBorder="1" applyProtection="1"/>
    <xf numFmtId="37" fontId="9" fillId="7" borderId="86" xfId="0" applyFont="1" applyFill="1" applyBorder="1" applyProtection="1"/>
    <xf numFmtId="37" fontId="0" fillId="7" borderId="84" xfId="0" applyFill="1" applyBorder="1"/>
    <xf numFmtId="37" fontId="9" fillId="7" borderId="85" xfId="0" applyFont="1" applyFill="1" applyBorder="1" applyProtection="1"/>
    <xf numFmtId="41" fontId="24" fillId="7" borderId="87" xfId="0" applyNumberFormat="1" applyFont="1" applyFill="1" applyBorder="1" applyProtection="1"/>
    <xf numFmtId="41" fontId="22" fillId="7" borderId="87" xfId="0" applyNumberFormat="1" applyFont="1" applyFill="1" applyBorder="1" applyProtection="1"/>
    <xf numFmtId="8" fontId="7" fillId="6" borderId="0" xfId="0" applyNumberFormat="1" applyFont="1" applyFill="1" applyBorder="1" applyAlignment="1" applyProtection="1">
      <alignment horizontal="left"/>
    </xf>
    <xf numFmtId="37" fontId="2" fillId="5" borderId="0" xfId="0" applyFont="1" applyFill="1"/>
    <xf numFmtId="37" fontId="30" fillId="5" borderId="0" xfId="0" applyFont="1" applyFill="1"/>
    <xf numFmtId="37" fontId="2" fillId="0" borderId="0" xfId="0" applyFont="1"/>
    <xf numFmtId="5" fontId="2" fillId="0" borderId="0" xfId="0" applyNumberFormat="1" applyFont="1" applyAlignment="1">
      <alignment horizontal="center"/>
    </xf>
    <xf numFmtId="37" fontId="2" fillId="0" borderId="0" xfId="0" applyFont="1" applyAlignment="1">
      <alignment horizontal="center"/>
    </xf>
    <xf numFmtId="37" fontId="27" fillId="9" borderId="0" xfId="0" applyFont="1" applyFill="1"/>
    <xf numFmtId="5" fontId="27" fillId="9" borderId="0" xfId="0" applyNumberFormat="1" applyFont="1" applyFill="1" applyAlignment="1">
      <alignment horizontal="center"/>
    </xf>
    <xf numFmtId="37" fontId="27" fillId="9" borderId="0" xfId="0" applyFont="1" applyFill="1" applyAlignment="1">
      <alignment horizontal="center"/>
    </xf>
    <xf numFmtId="5" fontId="27" fillId="9" borderId="102" xfId="0" applyNumberFormat="1" applyFont="1" applyFill="1" applyBorder="1" applyAlignment="1">
      <alignment horizontal="center"/>
    </xf>
    <xf numFmtId="37" fontId="27" fillId="0" borderId="0" xfId="0" applyFont="1"/>
    <xf numFmtId="37" fontId="2" fillId="0" borderId="0" xfId="0" applyFont="1" applyFill="1"/>
    <xf numFmtId="5" fontId="27" fillId="0" borderId="0" xfId="0" applyNumberFormat="1" applyFont="1" applyAlignment="1">
      <alignment horizontal="center"/>
    </xf>
    <xf numFmtId="37" fontId="27" fillId="0" borderId="0" xfId="0" applyFont="1" applyAlignment="1">
      <alignment horizontal="center"/>
    </xf>
    <xf numFmtId="5" fontId="27" fillId="9" borderId="5" xfId="0" applyNumberFormat="1" applyFont="1" applyFill="1" applyBorder="1" applyAlignment="1">
      <alignment horizontal="center"/>
    </xf>
    <xf numFmtId="37" fontId="27" fillId="9" borderId="5" xfId="0" applyFont="1" applyFill="1" applyBorder="1" applyAlignment="1">
      <alignment horizontal="center"/>
    </xf>
    <xf numFmtId="37" fontId="27" fillId="9" borderId="5" xfId="0" applyFont="1" applyFill="1" applyBorder="1" applyAlignment="1">
      <alignment vertical="center" wrapText="1"/>
    </xf>
    <xf numFmtId="37" fontId="56" fillId="0" borderId="0" xfId="0" applyFont="1" applyFill="1"/>
    <xf numFmtId="37" fontId="24" fillId="7" borderId="26" xfId="0" applyNumberFormat="1" applyFont="1" applyFill="1" applyBorder="1" applyAlignment="1" applyProtection="1">
      <alignment horizontal="centerContinuous"/>
    </xf>
    <xf numFmtId="37" fontId="9" fillId="7" borderId="14" xfId="0" applyNumberFormat="1" applyFont="1" applyFill="1" applyBorder="1" applyAlignment="1" applyProtection="1">
      <alignment horizontal="center"/>
    </xf>
    <xf numFmtId="37" fontId="9" fillId="7" borderId="14" xfId="0" applyNumberFormat="1" applyFont="1" applyFill="1" applyBorder="1" applyAlignment="1" applyProtection="1">
      <alignment horizontal="center"/>
      <protection locked="0"/>
    </xf>
    <xf numFmtId="37" fontId="9" fillId="7" borderId="15" xfId="0" applyNumberFormat="1" applyFont="1" applyFill="1" applyBorder="1" applyAlignment="1" applyProtection="1">
      <alignment horizontal="center"/>
    </xf>
    <xf numFmtId="37" fontId="6" fillId="7" borderId="15" xfId="0" applyFont="1" applyFill="1" applyBorder="1"/>
    <xf numFmtId="37" fontId="24" fillId="7" borderId="17" xfId="0" applyNumberFormat="1" applyFont="1" applyFill="1" applyBorder="1" applyAlignment="1" applyProtection="1">
      <alignment horizontal="center"/>
    </xf>
    <xf numFmtId="37" fontId="56" fillId="0" borderId="0" xfId="0" applyFont="1" applyFill="1" applyAlignment="1">
      <alignment horizontal="center"/>
    </xf>
    <xf numFmtId="164" fontId="56" fillId="0" borderId="0" xfId="0" applyNumberFormat="1" applyFont="1" applyFill="1" applyProtection="1"/>
    <xf numFmtId="37" fontId="56" fillId="0" borderId="0" xfId="0" applyFont="1"/>
    <xf numFmtId="37" fontId="59" fillId="0" borderId="0" xfId="0" applyFont="1"/>
    <xf numFmtId="37" fontId="56" fillId="0" borderId="0" xfId="0" applyFont="1" applyFill="1" applyAlignment="1"/>
    <xf numFmtId="37" fontId="58" fillId="0" borderId="0" xfId="0" applyFont="1" applyFill="1" applyAlignment="1"/>
    <xf numFmtId="164" fontId="55" fillId="0" borderId="0" xfId="0" applyNumberFormat="1" applyFont="1" applyFill="1" applyAlignment="1" applyProtection="1">
      <alignment horizontal="center"/>
    </xf>
    <xf numFmtId="37" fontId="56" fillId="0" borderId="0" xfId="0" applyFont="1" applyAlignment="1"/>
    <xf numFmtId="37" fontId="56" fillId="5" borderId="0" xfId="0" applyFont="1" applyFill="1"/>
    <xf numFmtId="37" fontId="59" fillId="5" borderId="0" xfId="0" applyFont="1" applyFill="1"/>
    <xf numFmtId="37" fontId="55" fillId="0" borderId="0" xfId="0" applyFont="1" applyFill="1" applyAlignment="1" applyProtection="1">
      <alignment horizontal="center"/>
    </xf>
    <xf numFmtId="37" fontId="55" fillId="0" borderId="0" xfId="0" applyFont="1" applyFill="1" applyProtection="1"/>
    <xf numFmtId="37" fontId="54" fillId="0" borderId="0" xfId="0" applyFont="1" applyFill="1" applyProtection="1"/>
    <xf numFmtId="164" fontId="56" fillId="0" borderId="0" xfId="0" applyNumberFormat="1" applyFont="1" applyFill="1" applyAlignment="1" applyProtection="1">
      <alignment horizontal="center"/>
    </xf>
    <xf numFmtId="168" fontId="55" fillId="0" borderId="0" xfId="0" applyNumberFormat="1" applyFont="1" applyFill="1" applyAlignment="1" applyProtection="1">
      <alignment horizontal="center"/>
    </xf>
    <xf numFmtId="8" fontId="55" fillId="0" borderId="0" xfId="0" applyNumberFormat="1" applyFont="1" applyFill="1" applyAlignment="1" applyProtection="1">
      <alignment horizontal="left"/>
    </xf>
    <xf numFmtId="8" fontId="54" fillId="0" borderId="0" xfId="0" applyNumberFormat="1" applyFont="1" applyFill="1" applyAlignment="1" applyProtection="1">
      <alignment horizontal="left"/>
    </xf>
    <xf numFmtId="37" fontId="54" fillId="0" borderId="0" xfId="0" applyFont="1" applyFill="1" applyAlignment="1" applyProtection="1">
      <alignment horizontal="center"/>
    </xf>
    <xf numFmtId="164" fontId="55" fillId="0" borderId="0" xfId="0" applyNumberFormat="1" applyFont="1" applyFill="1" applyAlignment="1" applyProtection="1">
      <alignment horizontal="right"/>
    </xf>
    <xf numFmtId="37" fontId="13" fillId="5" borderId="0" xfId="0" applyFont="1" applyFill="1" applyAlignment="1" applyProtection="1">
      <alignment horizontal="center"/>
    </xf>
    <xf numFmtId="37" fontId="13" fillId="5" borderId="0" xfId="0" applyFont="1" applyFill="1" applyAlignment="1" applyProtection="1">
      <alignment horizontal="center" vertical="center" wrapText="1"/>
    </xf>
    <xf numFmtId="37" fontId="56" fillId="0" borderId="0" xfId="0" applyFont="1" applyFill="1" applyAlignment="1">
      <alignment vertical="center"/>
    </xf>
    <xf numFmtId="37" fontId="55" fillId="0" borderId="0" xfId="0" applyFont="1" applyFill="1" applyAlignment="1" applyProtection="1">
      <alignment horizontal="center" vertical="center"/>
    </xf>
    <xf numFmtId="39" fontId="55" fillId="0" borderId="0" xfId="0" applyNumberFormat="1" applyFont="1" applyFill="1" applyAlignment="1" applyProtection="1">
      <alignment vertical="center"/>
    </xf>
    <xf numFmtId="39" fontId="56" fillId="0" borderId="0" xfId="0" applyNumberFormat="1" applyFont="1" applyFill="1" applyAlignment="1" applyProtection="1">
      <alignment vertical="center"/>
    </xf>
    <xf numFmtId="37" fontId="56" fillId="0" borderId="0" xfId="0" applyFont="1" applyAlignment="1">
      <alignment vertical="center"/>
    </xf>
    <xf numFmtId="37" fontId="59" fillId="0" borderId="0" xfId="0" applyFont="1" applyAlignment="1">
      <alignment vertical="center"/>
    </xf>
    <xf numFmtId="37" fontId="58" fillId="0" borderId="0" xfId="0" applyFont="1" applyFill="1" applyAlignment="1">
      <alignment horizontal="right"/>
    </xf>
    <xf numFmtId="37" fontId="56" fillId="0" borderId="0" xfId="0" applyFont="1" applyAlignment="1">
      <alignment horizontal="right"/>
    </xf>
    <xf numFmtId="37" fontId="56" fillId="0" borderId="0" xfId="0" applyFont="1" applyBorder="1"/>
    <xf numFmtId="37" fontId="56" fillId="0" borderId="0" xfId="0" applyNumberFormat="1" applyFont="1" applyProtection="1"/>
    <xf numFmtId="37" fontId="56" fillId="0" borderId="0" xfId="0" applyNumberFormat="1" applyFont="1" applyBorder="1" applyProtection="1"/>
    <xf numFmtId="37" fontId="61" fillId="0" borderId="0" xfId="0" applyNumberFormat="1" applyFont="1" applyProtection="1"/>
    <xf numFmtId="9" fontId="56" fillId="0" borderId="0" xfId="3" applyFont="1" applyAlignment="1" applyProtection="1">
      <alignment horizontal="center" vertical="center"/>
    </xf>
    <xf numFmtId="9" fontId="63" fillId="0" borderId="0" xfId="3" applyFont="1" applyAlignment="1" applyProtection="1">
      <alignment horizontal="center" vertical="center"/>
    </xf>
    <xf numFmtId="37" fontId="65" fillId="0" borderId="0" xfId="0" applyFont="1" applyProtection="1"/>
    <xf numFmtId="37" fontId="62" fillId="0" borderId="0" xfId="0" applyFont="1" applyProtection="1"/>
    <xf numFmtId="37" fontId="62" fillId="0" borderId="0" xfId="0" applyFont="1" applyBorder="1" applyProtection="1"/>
    <xf numFmtId="37" fontId="55" fillId="0" borderId="0" xfId="0" applyNumberFormat="1" applyFont="1" applyProtection="1"/>
    <xf numFmtId="37" fontId="55" fillId="0" borderId="0" xfId="0" applyNumberFormat="1" applyFont="1" applyBorder="1" applyProtection="1"/>
    <xf numFmtId="37" fontId="55" fillId="0" borderId="0" xfId="0" applyNumberFormat="1" applyFont="1" applyAlignment="1" applyProtection="1">
      <alignment horizontal="centerContinuous"/>
    </xf>
    <xf numFmtId="37" fontId="64" fillId="0" borderId="0" xfId="0" quotePrefix="1" applyNumberFormat="1" applyFont="1" applyAlignment="1" applyProtection="1">
      <alignment horizontal="right"/>
    </xf>
    <xf numFmtId="37" fontId="63" fillId="0" borderId="0" xfId="0" applyNumberFormat="1" applyFont="1" applyAlignment="1" applyProtection="1">
      <alignment horizontal="right"/>
    </xf>
    <xf numFmtId="37" fontId="52" fillId="5" borderId="0" xfId="0" applyFont="1" applyFill="1" applyBorder="1" applyAlignment="1" applyProtection="1">
      <alignment horizontal="center" wrapText="1"/>
    </xf>
    <xf numFmtId="164" fontId="10" fillId="0" borderId="0" xfId="0" applyNumberFormat="1" applyFont="1" applyBorder="1" applyProtection="1"/>
    <xf numFmtId="164" fontId="21" fillId="0" borderId="0" xfId="0" applyNumberFormat="1" applyFont="1" applyBorder="1" applyProtection="1"/>
    <xf numFmtId="37" fontId="21" fillId="0" borderId="0" xfId="0" applyNumberFormat="1" applyFont="1" applyBorder="1" applyProtection="1"/>
    <xf numFmtId="41" fontId="21" fillId="0" borderId="0" xfId="0" applyNumberFormat="1" applyFont="1" applyBorder="1" applyProtection="1"/>
    <xf numFmtId="41" fontId="9" fillId="0" borderId="0" xfId="0" applyNumberFormat="1" applyFont="1" applyBorder="1" applyAlignment="1" applyProtection="1">
      <alignment horizontal="center"/>
    </xf>
    <xf numFmtId="41" fontId="21" fillId="0" borderId="0" xfId="0" applyNumberFormat="1" applyFont="1" applyBorder="1" applyAlignment="1" applyProtection="1">
      <alignment horizontal="center"/>
    </xf>
    <xf numFmtId="9" fontId="21" fillId="0" borderId="0" xfId="3" applyFont="1" applyBorder="1" applyAlignment="1" applyProtection="1">
      <alignment horizontal="center" vertical="center"/>
    </xf>
    <xf numFmtId="37" fontId="7" fillId="0" borderId="0" xfId="0" applyNumberFormat="1" applyFont="1" applyFill="1" applyBorder="1" applyAlignment="1" applyProtection="1">
      <alignment horizontal="center"/>
    </xf>
    <xf numFmtId="37" fontId="2" fillId="2" borderId="0" xfId="0" applyFont="1" applyFill="1" applyBorder="1" applyAlignment="1">
      <alignment horizontal="left"/>
    </xf>
    <xf numFmtId="37" fontId="2" fillId="2" borderId="0" xfId="0" applyFont="1" applyFill="1" applyBorder="1"/>
    <xf numFmtId="37" fontId="2" fillId="2" borderId="0" xfId="0" applyFont="1" applyFill="1"/>
    <xf numFmtId="37" fontId="67" fillId="2" borderId="0" xfId="0" applyFont="1" applyFill="1" applyBorder="1" applyAlignment="1">
      <alignment horizontal="left" vertical="center"/>
    </xf>
    <xf numFmtId="37" fontId="67" fillId="2" borderId="0" xfId="0" applyFont="1" applyFill="1" applyBorder="1" applyAlignment="1">
      <alignment vertical="center"/>
    </xf>
    <xf numFmtId="37" fontId="67" fillId="2" borderId="0" xfId="0" applyFont="1" applyFill="1" applyAlignment="1">
      <alignment vertical="center"/>
    </xf>
    <xf numFmtId="37" fontId="56" fillId="2" borderId="0" xfId="0" applyFont="1" applyFill="1" applyBorder="1" applyAlignment="1">
      <alignment horizontal="left"/>
    </xf>
    <xf numFmtId="37" fontId="55" fillId="2" borderId="0" xfId="0" applyFont="1" applyFill="1" applyBorder="1" applyAlignment="1">
      <alignment horizontal="left"/>
    </xf>
    <xf numFmtId="37" fontId="56" fillId="2" borderId="0" xfId="0" applyFont="1" applyFill="1" applyBorder="1"/>
    <xf numFmtId="37" fontId="56" fillId="2" borderId="0" xfId="0" applyFont="1" applyFill="1"/>
    <xf numFmtId="37" fontId="68" fillId="2" borderId="0" xfId="0" applyFont="1" applyFill="1" applyBorder="1" applyAlignment="1">
      <alignment horizontal="left" wrapText="1"/>
    </xf>
    <xf numFmtId="37" fontId="31" fillId="5" borderId="0" xfId="0" applyFont="1" applyFill="1" applyBorder="1" applyAlignment="1" applyProtection="1">
      <alignment horizontal="left" vertical="top" wrapText="1"/>
      <protection locked="0"/>
    </xf>
    <xf numFmtId="37" fontId="69" fillId="5" borderId="0" xfId="0" applyFont="1" applyFill="1" applyBorder="1" applyAlignment="1">
      <alignment horizontal="center" vertical="center" wrapText="1"/>
    </xf>
    <xf numFmtId="37" fontId="68" fillId="5" borderId="0" xfId="0" applyFont="1" applyFill="1" applyBorder="1" applyAlignment="1">
      <alignment horizontal="left" wrapText="1"/>
    </xf>
    <xf numFmtId="37" fontId="31" fillId="5" borderId="0" xfId="0" applyFont="1" applyFill="1" applyBorder="1" applyAlignment="1">
      <alignment horizontal="left" wrapText="1"/>
    </xf>
    <xf numFmtId="5" fontId="27" fillId="5" borderId="0" xfId="0" applyNumberFormat="1" applyFont="1" applyFill="1" applyBorder="1" applyAlignment="1">
      <alignment horizontal="center"/>
    </xf>
    <xf numFmtId="37" fontId="2" fillId="5" borderId="0" xfId="0" applyFont="1" applyFill="1" applyBorder="1" applyAlignment="1">
      <alignment horizontal="center" wrapText="1"/>
    </xf>
    <xf numFmtId="37" fontId="31" fillId="2" borderId="0" xfId="0" applyFont="1" applyFill="1" applyBorder="1" applyAlignment="1">
      <alignment horizontal="left" wrapText="1"/>
    </xf>
    <xf numFmtId="5" fontId="27" fillId="2" borderId="0" xfId="0" applyNumberFormat="1" applyFont="1" applyFill="1" applyBorder="1" applyAlignment="1">
      <alignment horizontal="center"/>
    </xf>
    <xf numFmtId="37" fontId="2" fillId="2" borderId="0" xfId="0" applyFont="1" applyFill="1" applyBorder="1" applyAlignment="1">
      <alignment horizontal="center" wrapText="1"/>
    </xf>
    <xf numFmtId="37" fontId="36" fillId="2" borderId="0" xfId="0" applyFont="1" applyFill="1" applyBorder="1" applyAlignment="1">
      <alignment horizontal="left"/>
    </xf>
    <xf numFmtId="37" fontId="8" fillId="2" borderId="0" xfId="0" applyFont="1" applyFill="1" applyBorder="1" applyAlignment="1">
      <alignment horizontal="left" wrapText="1"/>
    </xf>
    <xf numFmtId="37" fontId="36" fillId="2" borderId="0" xfId="0" applyFont="1" applyFill="1" applyBorder="1" applyAlignment="1">
      <alignment horizontal="left" wrapText="1"/>
    </xf>
    <xf numFmtId="5" fontId="8" fillId="2" borderId="0" xfId="0" applyNumberFormat="1" applyFont="1" applyFill="1" applyBorder="1" applyAlignment="1">
      <alignment horizontal="center"/>
    </xf>
    <xf numFmtId="37" fontId="36" fillId="2" borderId="0" xfId="0" applyFont="1" applyFill="1" applyBorder="1" applyAlignment="1">
      <alignment horizontal="center" wrapText="1"/>
    </xf>
    <xf numFmtId="37" fontId="36" fillId="2" borderId="0" xfId="0" applyFont="1" applyFill="1" applyBorder="1"/>
    <xf numFmtId="37" fontId="36" fillId="2" borderId="0" xfId="0" applyFont="1" applyFill="1"/>
    <xf numFmtId="37" fontId="2" fillId="2" borderId="0" xfId="0" applyFont="1" applyFill="1" applyBorder="1" applyAlignment="1" applyProtection="1">
      <alignment horizontal="left"/>
      <protection locked="0"/>
    </xf>
    <xf numFmtId="37" fontId="2" fillId="2" borderId="0" xfId="0" applyFont="1" applyFill="1" applyBorder="1" applyProtection="1">
      <protection locked="0"/>
    </xf>
    <xf numFmtId="37" fontId="2" fillId="2" borderId="0" xfId="0" applyFont="1" applyFill="1" applyProtection="1">
      <protection locked="0"/>
    </xf>
    <xf numFmtId="37" fontId="71" fillId="2" borderId="0" xfId="0" applyFont="1" applyFill="1" applyBorder="1" applyAlignment="1">
      <alignment horizontal="left"/>
    </xf>
    <xf numFmtId="37" fontId="2" fillId="2" borderId="0" xfId="0" applyFont="1" applyFill="1" applyBorder="1" applyAlignment="1" applyProtection="1">
      <alignment horizontal="left" vertical="center"/>
      <protection locked="0"/>
    </xf>
    <xf numFmtId="37" fontId="8" fillId="3" borderId="45" xfId="0" applyFont="1" applyFill="1" applyBorder="1" applyAlignment="1" applyProtection="1">
      <alignment horizontal="left" vertical="top" wrapText="1"/>
      <protection locked="0"/>
    </xf>
    <xf numFmtId="37" fontId="8" fillId="3" borderId="105" xfId="0" applyFont="1" applyFill="1" applyBorder="1" applyAlignment="1" applyProtection="1">
      <alignment horizontal="left" vertical="center" wrapText="1"/>
      <protection locked="0"/>
    </xf>
    <xf numFmtId="37" fontId="2" fillId="2" borderId="0" xfId="0" applyFont="1" applyFill="1" applyBorder="1" applyAlignment="1" applyProtection="1">
      <alignment vertical="center"/>
      <protection locked="0"/>
    </xf>
    <xf numFmtId="37" fontId="2" fillId="2" borderId="0" xfId="0" applyFont="1" applyFill="1" applyAlignment="1" applyProtection="1">
      <alignment vertical="center"/>
      <protection locked="0"/>
    </xf>
    <xf numFmtId="37" fontId="71" fillId="3" borderId="49" xfId="0" applyFont="1" applyFill="1" applyBorder="1" applyAlignment="1" applyProtection="1">
      <alignment horizontal="left"/>
      <protection locked="0"/>
    </xf>
    <xf numFmtId="37" fontId="71" fillId="3" borderId="0" xfId="0" applyFont="1" applyFill="1" applyBorder="1" applyAlignment="1" applyProtection="1">
      <alignment horizontal="left"/>
      <protection locked="0"/>
    </xf>
    <xf numFmtId="37" fontId="2" fillId="3" borderId="0" xfId="0" applyFont="1" applyFill="1" applyBorder="1" applyAlignment="1" applyProtection="1">
      <alignment horizontal="left"/>
      <protection locked="0"/>
    </xf>
    <xf numFmtId="37" fontId="2" fillId="3" borderId="44" xfId="0" applyFont="1" applyFill="1" applyBorder="1" applyProtection="1">
      <protection locked="0"/>
    </xf>
    <xf numFmtId="37" fontId="2" fillId="3" borderId="103" xfId="0" applyFont="1" applyFill="1" applyBorder="1" applyProtection="1">
      <protection locked="0"/>
    </xf>
    <xf numFmtId="37" fontId="71" fillId="6" borderId="0" xfId="0" applyFont="1" applyFill="1" applyBorder="1" applyAlignment="1" applyProtection="1">
      <alignment horizontal="left"/>
      <protection locked="0"/>
    </xf>
    <xf numFmtId="37" fontId="71" fillId="6" borderId="5" xfId="0" applyFont="1" applyFill="1" applyBorder="1" applyAlignment="1" applyProtection="1">
      <alignment horizontal="left"/>
      <protection locked="0"/>
    </xf>
    <xf numFmtId="37" fontId="2" fillId="6" borderId="0" xfId="0" applyFont="1" applyFill="1" applyProtection="1">
      <protection locked="0"/>
    </xf>
    <xf numFmtId="37" fontId="71" fillId="3" borderId="44" xfId="0" applyFont="1" applyFill="1" applyBorder="1" applyAlignment="1" applyProtection="1">
      <alignment horizontal="justify"/>
      <protection locked="0"/>
    </xf>
    <xf numFmtId="37" fontId="71" fillId="3" borderId="50" xfId="0" applyFont="1" applyFill="1" applyBorder="1" applyAlignment="1" applyProtection="1">
      <alignment horizontal="left"/>
      <protection locked="0"/>
    </xf>
    <xf numFmtId="37" fontId="71" fillId="3" borderId="104" xfId="0" applyFont="1" applyFill="1" applyBorder="1" applyAlignment="1" applyProtection="1">
      <alignment horizontal="left"/>
      <protection locked="0"/>
    </xf>
    <xf numFmtId="37" fontId="2" fillId="3" borderId="51" xfId="0" applyFont="1" applyFill="1" applyBorder="1" applyAlignment="1" applyProtection="1">
      <alignment horizontal="left"/>
      <protection locked="0"/>
    </xf>
    <xf numFmtId="37" fontId="2" fillId="3" borderId="52" xfId="0" applyFont="1" applyFill="1" applyBorder="1" applyProtection="1">
      <protection locked="0"/>
    </xf>
    <xf numFmtId="37" fontId="71" fillId="6" borderId="49" xfId="0" applyFont="1" applyFill="1" applyBorder="1" applyAlignment="1" applyProtection="1">
      <alignment horizontal="left"/>
      <protection locked="0"/>
    </xf>
    <xf numFmtId="37" fontId="2" fillId="6" borderId="0" xfId="0" applyFont="1" applyFill="1" applyBorder="1" applyAlignment="1" applyProtection="1">
      <alignment horizontal="left"/>
      <protection locked="0"/>
    </xf>
    <xf numFmtId="37" fontId="31" fillId="6" borderId="50" xfId="0" applyFont="1" applyFill="1" applyBorder="1" applyAlignment="1" applyProtection="1">
      <alignment horizontal="left"/>
      <protection locked="0"/>
    </xf>
    <xf numFmtId="37" fontId="31" fillId="6" borderId="104" xfId="0" applyFont="1" applyFill="1" applyBorder="1" applyAlignment="1" applyProtection="1">
      <alignment horizontal="left"/>
      <protection locked="0"/>
    </xf>
    <xf numFmtId="37" fontId="2" fillId="6" borderId="51" xfId="0" applyFont="1" applyFill="1" applyBorder="1" applyAlignment="1" applyProtection="1">
      <alignment horizontal="left"/>
      <protection locked="0"/>
    </xf>
    <xf numFmtId="37" fontId="73" fillId="2" borderId="0" xfId="0" applyFont="1" applyFill="1" applyProtection="1">
      <protection locked="0"/>
    </xf>
    <xf numFmtId="37" fontId="74" fillId="2" borderId="0" xfId="0" applyFont="1" applyFill="1" applyBorder="1" applyAlignment="1">
      <alignment horizontal="left"/>
    </xf>
    <xf numFmtId="37" fontId="74" fillId="2" borderId="0" xfId="0" applyFont="1" applyFill="1" applyBorder="1"/>
    <xf numFmtId="37" fontId="74" fillId="2" borderId="0" xfId="0" applyFont="1" applyFill="1"/>
    <xf numFmtId="37" fontId="30" fillId="2" borderId="0" xfId="0" applyFont="1" applyFill="1" applyBorder="1" applyAlignment="1">
      <alignment horizontal="left"/>
    </xf>
    <xf numFmtId="37" fontId="30" fillId="2" borderId="0" xfId="0" applyFont="1" applyFill="1" applyBorder="1"/>
    <xf numFmtId="37" fontId="30" fillId="2" borderId="0" xfId="0" applyFont="1" applyFill="1"/>
    <xf numFmtId="37" fontId="2" fillId="2" borderId="0" xfId="0" applyFont="1" applyFill="1" applyAlignment="1">
      <alignment horizontal="left"/>
    </xf>
    <xf numFmtId="37" fontId="55" fillId="5" borderId="0" xfId="0" applyFont="1" applyFill="1"/>
    <xf numFmtId="37" fontId="55" fillId="5" borderId="0" xfId="0" applyFont="1" applyFill="1" applyProtection="1"/>
    <xf numFmtId="173" fontId="9" fillId="7" borderId="15" xfId="0" applyNumberFormat="1" applyFont="1" applyFill="1" applyBorder="1" applyAlignment="1" applyProtection="1">
      <alignment horizontal="center"/>
    </xf>
    <xf numFmtId="37" fontId="46" fillId="7" borderId="14" xfId="0" applyNumberFormat="1" applyFont="1" applyFill="1" applyBorder="1" applyAlignment="1" applyProtection="1">
      <alignment horizontal="center" wrapText="1"/>
      <protection locked="0"/>
    </xf>
    <xf numFmtId="41" fontId="60" fillId="0" borderId="0" xfId="0" applyNumberFormat="1" applyFont="1" applyFill="1" applyBorder="1" applyAlignment="1" applyProtection="1">
      <alignment horizontal="centerContinuous"/>
    </xf>
    <xf numFmtId="37" fontId="9" fillId="5" borderId="5" xfId="0" applyNumberFormat="1" applyFont="1" applyFill="1" applyBorder="1" applyAlignment="1" applyProtection="1">
      <alignment horizontal="center"/>
    </xf>
    <xf numFmtId="41" fontId="7" fillId="5" borderId="0" xfId="0" applyNumberFormat="1" applyFont="1" applyFill="1" applyBorder="1" applyAlignment="1" applyProtection="1">
      <alignment horizontal="center"/>
    </xf>
    <xf numFmtId="41" fontId="7" fillId="5" borderId="0" xfId="0" applyNumberFormat="1" applyFont="1" applyFill="1" applyBorder="1" applyAlignment="1" applyProtection="1">
      <alignment horizontal="right"/>
    </xf>
    <xf numFmtId="41" fontId="7" fillId="5" borderId="0" xfId="0" applyNumberFormat="1" applyFont="1" applyFill="1" applyBorder="1" applyProtection="1"/>
    <xf numFmtId="164" fontId="7" fillId="5" borderId="0" xfId="0" applyNumberFormat="1" applyFont="1" applyFill="1" applyBorder="1" applyAlignment="1" applyProtection="1">
      <alignment horizontal="right"/>
    </xf>
    <xf numFmtId="164" fontId="7" fillId="3" borderId="17" xfId="0" applyNumberFormat="1" applyFont="1" applyFill="1" applyBorder="1" applyAlignment="1" applyProtection="1">
      <alignment horizontal="left"/>
    </xf>
    <xf numFmtId="41" fontId="7" fillId="3" borderId="17" xfId="0" applyNumberFormat="1" applyFont="1" applyFill="1" applyBorder="1" applyAlignment="1" applyProtection="1">
      <alignment horizontal="center"/>
    </xf>
    <xf numFmtId="41" fontId="7" fillId="3" borderId="17" xfId="0" applyNumberFormat="1" applyFont="1" applyFill="1" applyBorder="1" applyAlignment="1" applyProtection="1">
      <alignment horizontal="right"/>
    </xf>
    <xf numFmtId="164" fontId="7" fillId="0" borderId="17" xfId="0" applyNumberFormat="1" applyFont="1" applyFill="1" applyBorder="1" applyAlignment="1" applyProtection="1">
      <alignment horizontal="left"/>
    </xf>
    <xf numFmtId="37" fontId="0" fillId="0" borderId="0" xfId="0" applyFont="1"/>
    <xf numFmtId="37" fontId="56" fillId="5" borderId="0" xfId="0" applyFont="1" applyFill="1" applyAlignment="1">
      <alignment vertical="center"/>
    </xf>
    <xf numFmtId="37" fontId="59" fillId="5" borderId="0" xfId="0" applyFont="1" applyFill="1" applyAlignment="1">
      <alignment vertical="center"/>
    </xf>
    <xf numFmtId="37" fontId="9" fillId="5" borderId="0" xfId="0" applyNumberFormat="1" applyFont="1" applyFill="1" applyBorder="1" applyAlignment="1" applyProtection="1">
      <alignment horizontal="center"/>
    </xf>
    <xf numFmtId="37" fontId="35" fillId="5" borderId="5" xfId="0" applyNumberFormat="1" applyFont="1" applyFill="1" applyBorder="1" applyAlignment="1" applyProtection="1">
      <alignment horizontal="center"/>
    </xf>
    <xf numFmtId="41" fontId="9" fillId="0" borderId="106" xfId="0" applyNumberFormat="1" applyFont="1" applyFill="1" applyBorder="1" applyAlignment="1" applyProtection="1">
      <alignment horizontal="center" vertical="center"/>
    </xf>
    <xf numFmtId="41" fontId="9" fillId="0" borderId="107" xfId="0" applyNumberFormat="1" applyFont="1" applyFill="1" applyBorder="1" applyAlignment="1" applyProtection="1">
      <alignment horizontal="center" vertical="center"/>
    </xf>
    <xf numFmtId="37" fontId="0" fillId="0" borderId="57" xfId="0" applyBorder="1" applyAlignment="1">
      <alignment vertical="center"/>
    </xf>
    <xf numFmtId="41" fontId="9" fillId="0" borderId="58" xfId="0" applyNumberFormat="1" applyFont="1" applyFill="1" applyBorder="1" applyAlignment="1" applyProtection="1">
      <alignment horizontal="center" vertical="center"/>
    </xf>
    <xf numFmtId="41" fontId="9" fillId="0" borderId="22" xfId="0" quotePrefix="1" applyNumberFormat="1" applyFont="1" applyFill="1" applyBorder="1" applyAlignment="1" applyProtection="1">
      <alignment horizontal="center" vertical="center"/>
    </xf>
    <xf numFmtId="41" fontId="7" fillId="0" borderId="108" xfId="0" applyNumberFormat="1" applyFont="1" applyFill="1" applyBorder="1" applyProtection="1"/>
    <xf numFmtId="41" fontId="7" fillId="0" borderId="56" xfId="0" applyNumberFormat="1" applyFont="1" applyFill="1" applyBorder="1" applyProtection="1"/>
    <xf numFmtId="41" fontId="7" fillId="0" borderId="109" xfId="0" applyNumberFormat="1" applyFont="1" applyFill="1" applyBorder="1" applyProtection="1"/>
    <xf numFmtId="37" fontId="0" fillId="0" borderId="53" xfId="0" applyBorder="1"/>
    <xf numFmtId="41" fontId="9" fillId="0" borderId="54" xfId="0" quotePrefix="1" applyNumberFormat="1" applyFont="1" applyFill="1" applyBorder="1" applyAlignment="1" applyProtection="1">
      <alignment horizontal="center" vertical="center"/>
    </xf>
    <xf numFmtId="37" fontId="0" fillId="0" borderId="18" xfId="0" applyBorder="1"/>
    <xf numFmtId="41" fontId="9" fillId="0" borderId="19" xfId="0" quotePrefix="1" applyNumberFormat="1" applyFont="1" applyFill="1" applyBorder="1" applyAlignment="1" applyProtection="1">
      <alignment horizontal="center" vertical="center"/>
    </xf>
    <xf numFmtId="37" fontId="0" fillId="0" borderId="16" xfId="0" applyBorder="1"/>
    <xf numFmtId="41" fontId="9" fillId="0" borderId="24" xfId="0" quotePrefix="1" applyNumberFormat="1" applyFont="1" applyFill="1" applyBorder="1" applyAlignment="1" applyProtection="1">
      <alignment horizontal="center" vertical="center"/>
    </xf>
    <xf numFmtId="168" fontId="24" fillId="0" borderId="42" xfId="0" applyNumberFormat="1" applyFont="1" applyFill="1" applyBorder="1" applyAlignment="1" applyProtection="1">
      <alignment horizontal="center"/>
    </xf>
    <xf numFmtId="37" fontId="24" fillId="0" borderId="4" xfId="0" applyFont="1" applyFill="1" applyBorder="1" applyProtection="1"/>
    <xf numFmtId="37" fontId="24" fillId="0" borderId="43" xfId="0" applyFont="1" applyFill="1" applyBorder="1" applyProtection="1"/>
    <xf numFmtId="164" fontId="24" fillId="0" borderId="41" xfId="0" applyNumberFormat="1" applyFont="1" applyFill="1" applyBorder="1" applyAlignment="1" applyProtection="1">
      <alignment horizontal="right"/>
    </xf>
    <xf numFmtId="41" fontId="24" fillId="0" borderId="0" xfId="0" applyNumberFormat="1" applyFont="1" applyFill="1" applyBorder="1" applyAlignment="1" applyProtection="1">
      <alignment horizontal="right"/>
    </xf>
    <xf numFmtId="37" fontId="24" fillId="0" borderId="0" xfId="0" applyNumberFormat="1" applyFont="1" applyFill="1" applyBorder="1" applyAlignment="1" applyProtection="1">
      <alignment horizontal="right"/>
    </xf>
    <xf numFmtId="37" fontId="24" fillId="0" borderId="0" xfId="0" applyNumberFormat="1" applyFont="1" applyFill="1" applyBorder="1" applyProtection="1"/>
    <xf numFmtId="37" fontId="32" fillId="0" borderId="0" xfId="0" applyFont="1" applyBorder="1"/>
    <xf numFmtId="41" fontId="24" fillId="0" borderId="0" xfId="0" quotePrefix="1" applyNumberFormat="1" applyFont="1" applyFill="1" applyBorder="1" applyAlignment="1" applyProtection="1">
      <alignment horizontal="center" vertical="center"/>
    </xf>
    <xf numFmtId="164" fontId="24" fillId="0" borderId="0" xfId="0" applyNumberFormat="1" applyFont="1" applyFill="1" applyBorder="1" applyAlignment="1" applyProtection="1">
      <alignment horizontal="right"/>
    </xf>
    <xf numFmtId="38" fontId="24" fillId="0" borderId="0" xfId="0" applyNumberFormat="1" applyFont="1" applyFill="1" applyBorder="1" applyAlignment="1" applyProtection="1">
      <alignment horizontal="right"/>
    </xf>
    <xf numFmtId="37" fontId="82" fillId="0" borderId="0" xfId="0" applyFont="1"/>
    <xf numFmtId="168" fontId="24" fillId="0" borderId="78" xfId="0" applyNumberFormat="1" applyFont="1" applyFill="1" applyBorder="1" applyAlignment="1" applyProtection="1">
      <alignment horizontal="center"/>
    </xf>
    <xf numFmtId="39" fontId="24" fillId="0" borderId="76" xfId="0" applyNumberFormat="1" applyFont="1" applyFill="1" applyBorder="1" applyProtection="1"/>
    <xf numFmtId="172" fontId="24" fillId="0" borderId="76" xfId="1" applyNumberFormat="1" applyFont="1" applyFill="1" applyBorder="1" applyProtection="1"/>
    <xf numFmtId="39" fontId="24" fillId="0" borderId="77" xfId="0" applyNumberFormat="1" applyFont="1" applyFill="1" applyBorder="1" applyProtection="1"/>
    <xf numFmtId="39" fontId="24" fillId="0" borderId="0" xfId="0" applyNumberFormat="1" applyFont="1" applyFill="1" applyBorder="1" applyProtection="1"/>
    <xf numFmtId="164" fontId="24" fillId="0" borderId="78" xfId="0" applyNumberFormat="1" applyFont="1" applyFill="1" applyBorder="1" applyAlignment="1" applyProtection="1">
      <alignment horizontal="center" vertical="center"/>
    </xf>
    <xf numFmtId="37" fontId="24" fillId="0" borderId="76" xfId="0" applyFont="1" applyFill="1" applyBorder="1" applyAlignment="1" applyProtection="1">
      <alignment vertical="center"/>
    </xf>
    <xf numFmtId="37" fontId="24" fillId="0" borderId="77" xfId="0" applyFont="1" applyFill="1" applyBorder="1" applyAlignment="1" applyProtection="1">
      <alignment vertical="center"/>
    </xf>
    <xf numFmtId="37" fontId="24" fillId="0" borderId="0" xfId="0" applyFont="1" applyFill="1" applyBorder="1" applyAlignment="1" applyProtection="1">
      <alignment vertical="center"/>
    </xf>
    <xf numFmtId="37" fontId="54" fillId="0" borderId="0" xfId="0" applyFont="1" applyFill="1" applyAlignment="1">
      <alignment horizontal="right"/>
    </xf>
    <xf numFmtId="37" fontId="57" fillId="0" borderId="0" xfId="0" applyFont="1" applyFill="1"/>
    <xf numFmtId="37" fontId="55" fillId="0" borderId="0" xfId="0" applyFont="1" applyFill="1" applyAlignment="1"/>
    <xf numFmtId="37" fontId="83" fillId="0" borderId="0" xfId="0" applyFont="1"/>
    <xf numFmtId="37" fontId="55" fillId="0" borderId="0" xfId="0" applyFont="1" applyFill="1" applyAlignment="1">
      <alignment horizontal="right"/>
    </xf>
    <xf numFmtId="37" fontId="57" fillId="0" borderId="0" xfId="0" applyFont="1"/>
    <xf numFmtId="164" fontId="57" fillId="0" borderId="0" xfId="0" applyNumberFormat="1" applyFont="1" applyFill="1" applyAlignment="1" applyProtection="1">
      <alignment horizontal="centerContinuous"/>
    </xf>
    <xf numFmtId="164" fontId="57" fillId="0" borderId="0" xfId="0" applyNumberFormat="1" applyFont="1" applyFill="1" applyAlignment="1" applyProtection="1">
      <alignment horizontal="center"/>
    </xf>
    <xf numFmtId="164" fontId="57" fillId="0" borderId="0" xfId="0" applyNumberFormat="1" applyFont="1" applyFill="1" applyProtection="1"/>
    <xf numFmtId="37" fontId="84" fillId="0" borderId="0" xfId="0" applyFont="1"/>
    <xf numFmtId="37" fontId="61" fillId="0" borderId="0" xfId="0" applyFont="1"/>
    <xf numFmtId="37" fontId="2" fillId="0" borderId="0" xfId="0" applyFont="1" applyFill="1" applyAlignment="1">
      <alignment horizontal="center"/>
    </xf>
    <xf numFmtId="164" fontId="2" fillId="0" borderId="0" xfId="0" applyNumberFormat="1" applyFont="1" applyFill="1" applyProtection="1"/>
    <xf numFmtId="5" fontId="57" fillId="0" borderId="0" xfId="0" applyNumberFormat="1" applyFont="1" applyAlignment="1">
      <alignment horizontal="center"/>
    </xf>
    <xf numFmtId="37" fontId="57" fillId="0" borderId="0" xfId="0" applyFont="1" applyAlignment="1">
      <alignment horizontal="center"/>
    </xf>
    <xf numFmtId="5" fontId="56" fillId="0" borderId="0" xfId="0" applyNumberFormat="1" applyFont="1" applyAlignment="1">
      <alignment horizontal="center"/>
    </xf>
    <xf numFmtId="37" fontId="56" fillId="0" borderId="0" xfId="0" applyFont="1" applyAlignment="1">
      <alignment horizontal="center"/>
    </xf>
    <xf numFmtId="5" fontId="2" fillId="5" borderId="0" xfId="0" applyNumberFormat="1" applyFont="1" applyFill="1" applyAlignment="1">
      <alignment horizontal="center"/>
    </xf>
    <xf numFmtId="37" fontId="2" fillId="5" borderId="0" xfId="0" applyFont="1" applyFill="1" applyAlignment="1">
      <alignment horizontal="center"/>
    </xf>
    <xf numFmtId="37" fontId="2" fillId="0" borderId="0" xfId="0" applyFont="1" applyFill="1" applyAlignment="1">
      <alignment vertical="center" wrapText="1"/>
    </xf>
    <xf numFmtId="37" fontId="2" fillId="0" borderId="0" xfId="0" applyFont="1" applyAlignment="1">
      <alignment vertical="center" wrapText="1"/>
    </xf>
    <xf numFmtId="5" fontId="2" fillId="0" borderId="0" xfId="0" applyNumberFormat="1" applyFont="1" applyAlignment="1">
      <alignment horizontal="center" vertical="center" wrapText="1"/>
    </xf>
    <xf numFmtId="37" fontId="2" fillId="0" borderId="0" xfId="0" applyFont="1" applyAlignment="1">
      <alignment horizontal="center" vertical="center" wrapText="1"/>
    </xf>
    <xf numFmtId="37" fontId="2" fillId="0" borderId="0" xfId="0" applyFont="1" applyFill="1" applyAlignment="1">
      <alignment horizontal="right"/>
    </xf>
    <xf numFmtId="37" fontId="2" fillId="6" borderId="0" xfId="0" applyFont="1" applyFill="1"/>
    <xf numFmtId="1" fontId="2" fillId="0" borderId="0" xfId="0" applyNumberFormat="1" applyFont="1" applyFill="1" applyAlignment="1">
      <alignment horizontal="right"/>
    </xf>
    <xf numFmtId="37" fontId="2" fillId="0" borderId="0" xfId="0" applyFont="1" applyBorder="1"/>
    <xf numFmtId="37" fontId="31" fillId="0" borderId="76" xfId="0" applyFont="1" applyBorder="1"/>
    <xf numFmtId="5" fontId="31" fillId="0" borderId="0" xfId="0" applyNumberFormat="1" applyFont="1" applyAlignment="1">
      <alignment horizontal="center"/>
    </xf>
    <xf numFmtId="37" fontId="31" fillId="0" borderId="0" xfId="0" applyFont="1" applyAlignment="1">
      <alignment horizontal="center"/>
    </xf>
    <xf numFmtId="37" fontId="55" fillId="0" borderId="0" xfId="0" applyFont="1" applyFill="1" applyBorder="1" applyAlignment="1">
      <alignment horizontal="right"/>
    </xf>
    <xf numFmtId="37" fontId="57" fillId="0" borderId="0" xfId="0" applyFont="1" applyFill="1" applyBorder="1" applyProtection="1"/>
    <xf numFmtId="37" fontId="4" fillId="0" borderId="0" xfId="0" applyFont="1" applyFill="1" applyAlignment="1">
      <alignment wrapText="1"/>
    </xf>
    <xf numFmtId="37" fontId="4" fillId="0" borderId="0" xfId="0" applyFont="1" applyAlignment="1">
      <alignment wrapText="1"/>
    </xf>
    <xf numFmtId="8" fontId="9" fillId="0" borderId="0" xfId="0" applyNumberFormat="1" applyFont="1" applyFill="1" applyAlignment="1" applyProtection="1">
      <alignment horizontal="left" wrapText="1"/>
    </xf>
    <xf numFmtId="164" fontId="9" fillId="0" borderId="0" xfId="0" applyNumberFormat="1" applyFont="1" applyFill="1" applyBorder="1" applyAlignment="1" applyProtection="1">
      <alignment horizontal="center" wrapText="1"/>
    </xf>
    <xf numFmtId="37" fontId="33" fillId="0" borderId="0" xfId="0" applyFont="1" applyAlignment="1">
      <alignment wrapText="1"/>
    </xf>
    <xf numFmtId="37" fontId="9" fillId="0" borderId="0" xfId="0" applyNumberFormat="1" applyFont="1" applyFill="1" applyBorder="1" applyAlignment="1" applyProtection="1">
      <alignment horizontal="center" wrapText="1"/>
    </xf>
    <xf numFmtId="37" fontId="85" fillId="0" borderId="0" xfId="0" applyFont="1" applyFill="1" applyProtection="1"/>
    <xf numFmtId="37" fontId="55" fillId="0" borderId="0" xfId="0" applyFont="1" applyFill="1" applyBorder="1" applyProtection="1"/>
    <xf numFmtId="37" fontId="70" fillId="0" borderId="0" xfId="0" applyNumberFormat="1" applyFont="1" applyAlignment="1" applyProtection="1">
      <alignment horizontal="left"/>
    </xf>
    <xf numFmtId="37" fontId="70" fillId="0" borderId="0" xfId="0" applyFont="1" applyFill="1" applyAlignment="1" applyProtection="1"/>
    <xf numFmtId="37" fontId="79" fillId="0" borderId="0" xfId="0" applyFont="1"/>
    <xf numFmtId="37" fontId="86" fillId="0" borderId="0" xfId="0" applyFont="1"/>
    <xf numFmtId="9" fontId="57" fillId="0" borderId="0" xfId="3" applyFont="1" applyAlignment="1" applyProtection="1">
      <alignment horizontal="center" vertical="center"/>
    </xf>
    <xf numFmtId="37" fontId="55" fillId="0" borderId="0" xfId="0" applyFont="1" applyFill="1" applyBorder="1" applyAlignment="1" applyProtection="1">
      <alignment horizontal="left" wrapText="1"/>
    </xf>
    <xf numFmtId="37" fontId="0" fillId="0" borderId="0" xfId="0" applyAlignment="1">
      <alignment wrapText="1"/>
    </xf>
    <xf numFmtId="1" fontId="54" fillId="0" borderId="17" xfId="0" applyNumberFormat="1" applyFont="1" applyFill="1" applyBorder="1" applyAlignment="1" applyProtection="1">
      <alignment horizontal="left" vertical="center" wrapText="1"/>
    </xf>
    <xf numFmtId="1" fontId="54" fillId="0" borderId="0" xfId="0" applyNumberFormat="1" applyFont="1" applyFill="1" applyBorder="1" applyAlignment="1" applyProtection="1">
      <alignment horizontal="center" vertical="center"/>
    </xf>
    <xf numFmtId="0" fontId="87" fillId="0" borderId="0" xfId="0" applyNumberFormat="1" applyFont="1" applyBorder="1" applyAlignment="1" applyProtection="1">
      <alignment horizontal="right" vertical="center"/>
    </xf>
    <xf numFmtId="0" fontId="87" fillId="0" borderId="0" xfId="0" applyNumberFormat="1" applyFont="1" applyBorder="1" applyAlignment="1" applyProtection="1">
      <alignment horizontal="center" vertical="center"/>
    </xf>
    <xf numFmtId="0" fontId="56" fillId="0" borderId="0" xfId="0" applyNumberFormat="1" applyFont="1" applyBorder="1" applyAlignment="1" applyProtection="1"/>
    <xf numFmtId="37" fontId="59" fillId="5" borderId="0" xfId="0" applyFont="1" applyFill="1" applyBorder="1"/>
    <xf numFmtId="37" fontId="2" fillId="5" borderId="0" xfId="0" applyFont="1" applyFill="1" applyAlignment="1">
      <alignment vertical="center"/>
    </xf>
    <xf numFmtId="37" fontId="58" fillId="5" borderId="0" xfId="0" applyFont="1" applyFill="1" applyAlignment="1">
      <alignment vertical="center"/>
    </xf>
    <xf numFmtId="37" fontId="79" fillId="5" borderId="0" xfId="0" applyFont="1" applyFill="1" applyAlignment="1">
      <alignment vertical="center"/>
    </xf>
    <xf numFmtId="37" fontId="58" fillId="5" borderId="0" xfId="0" applyFont="1" applyFill="1" applyAlignment="1"/>
    <xf numFmtId="37" fontId="2" fillId="5" borderId="0" xfId="0" applyFont="1" applyFill="1" applyAlignment="1"/>
    <xf numFmtId="37" fontId="78" fillId="5" borderId="0" xfId="0" applyFont="1" applyFill="1" applyAlignment="1"/>
    <xf numFmtId="37" fontId="4" fillId="5" borderId="0" xfId="0" applyFont="1" applyFill="1" applyAlignment="1"/>
    <xf numFmtId="37" fontId="0" fillId="5" borderId="0" xfId="0" applyFill="1" applyAlignment="1"/>
    <xf numFmtId="37" fontId="55" fillId="5" borderId="0" xfId="0" applyFont="1" applyFill="1" applyAlignment="1">
      <alignment horizontal="right"/>
    </xf>
    <xf numFmtId="37" fontId="57" fillId="0" borderId="0" xfId="0" applyFont="1" applyAlignment="1" applyProtection="1"/>
    <xf numFmtId="37" fontId="57" fillId="0" borderId="0" xfId="0" applyFont="1" applyAlignment="1"/>
    <xf numFmtId="166" fontId="89" fillId="5" borderId="0" xfId="0" applyNumberFormat="1" applyFont="1" applyFill="1" applyBorder="1" applyAlignment="1" applyProtection="1">
      <alignment horizontal="center"/>
    </xf>
    <xf numFmtId="37" fontId="89" fillId="5" borderId="0" xfId="0" applyNumberFormat="1" applyFont="1" applyFill="1" applyBorder="1" applyAlignment="1" applyProtection="1">
      <alignment horizontal="center"/>
    </xf>
    <xf numFmtId="1" fontId="8" fillId="5" borderId="0" xfId="1" applyNumberFormat="1" applyFont="1" applyFill="1" applyBorder="1" applyAlignment="1" applyProtection="1">
      <alignment horizontal="center"/>
    </xf>
    <xf numFmtId="37" fontId="57" fillId="5" borderId="0" xfId="0" applyFont="1" applyFill="1" applyAlignment="1" applyProtection="1"/>
    <xf numFmtId="37" fontId="6" fillId="5" borderId="0" xfId="0" applyFont="1" applyFill="1" applyBorder="1"/>
    <xf numFmtId="37" fontId="2" fillId="0" borderId="0" xfId="0" applyFont="1" applyProtection="1"/>
    <xf numFmtId="37" fontId="2" fillId="0" borderId="0" xfId="0" applyFont="1" applyFill="1" applyProtection="1"/>
    <xf numFmtId="168" fontId="8" fillId="0" borderId="0" xfId="0" applyNumberFormat="1" applyFont="1" applyFill="1" applyAlignment="1" applyProtection="1">
      <alignment horizontal="center"/>
    </xf>
    <xf numFmtId="37" fontId="8" fillId="0" borderId="0" xfId="0" applyFont="1" applyFill="1" applyProtection="1"/>
    <xf numFmtId="164" fontId="4" fillId="0" borderId="0" xfId="0" applyNumberFormat="1" applyFont="1" applyFill="1" applyBorder="1" applyAlignment="1" applyProtection="1">
      <alignment horizontal="centerContinuous"/>
    </xf>
    <xf numFmtId="41" fontId="15" fillId="0" borderId="0" xfId="0" applyNumberFormat="1" applyFont="1" applyFill="1" applyBorder="1" applyAlignment="1" applyProtection="1">
      <alignment horizontal="centerContinuous"/>
    </xf>
    <xf numFmtId="41" fontId="2" fillId="0" borderId="0" xfId="0" applyNumberFormat="1" applyFont="1" applyFill="1" applyBorder="1" applyAlignment="1" applyProtection="1">
      <alignment horizontal="right"/>
    </xf>
    <xf numFmtId="41" fontId="2" fillId="0" borderId="0" xfId="0" applyNumberFormat="1" applyFont="1" applyFill="1" applyBorder="1" applyProtection="1"/>
    <xf numFmtId="41" fontId="24" fillId="10" borderId="98" xfId="0" applyNumberFormat="1" applyFont="1" applyFill="1" applyBorder="1" applyAlignment="1" applyProtection="1">
      <alignment horizontal="right"/>
    </xf>
    <xf numFmtId="41" fontId="24" fillId="10" borderId="28" xfId="0" applyNumberFormat="1" applyFont="1" applyFill="1" applyBorder="1" applyAlignment="1" applyProtection="1">
      <alignment horizontal="right"/>
    </xf>
    <xf numFmtId="37" fontId="9" fillId="10" borderId="99" xfId="0" applyNumberFormat="1" applyFont="1" applyFill="1" applyBorder="1" applyAlignment="1" applyProtection="1">
      <alignment horizontal="right"/>
    </xf>
    <xf numFmtId="37" fontId="9" fillId="10" borderId="48" xfId="0" applyNumberFormat="1" applyFont="1" applyFill="1" applyBorder="1" applyAlignment="1" applyProtection="1">
      <alignment horizontal="right" vertical="center"/>
    </xf>
    <xf numFmtId="37" fontId="6" fillId="10" borderId="10" xfId="1" applyNumberFormat="1" applyFont="1" applyFill="1" applyBorder="1" applyAlignment="1">
      <alignment horizontal="right" vertical="center"/>
    </xf>
    <xf numFmtId="37" fontId="6" fillId="10" borderId="10" xfId="0" applyNumberFormat="1" applyFont="1" applyFill="1" applyBorder="1" applyAlignment="1">
      <alignment horizontal="right" vertical="center"/>
    </xf>
    <xf numFmtId="37" fontId="24" fillId="10" borderId="28" xfId="0" applyNumberFormat="1" applyFont="1" applyFill="1" applyBorder="1" applyAlignment="1" applyProtection="1">
      <alignment vertical="center"/>
    </xf>
    <xf numFmtId="37" fontId="61" fillId="5" borderId="0" xfId="0" applyFont="1" applyFill="1"/>
    <xf numFmtId="37" fontId="91" fillId="0" borderId="0" xfId="0" applyFont="1" applyFill="1"/>
    <xf numFmtId="37" fontId="58" fillId="0" borderId="0" xfId="0" applyFont="1"/>
    <xf numFmtId="37" fontId="58" fillId="0" borderId="0" xfId="0" applyFont="1" applyBorder="1"/>
    <xf numFmtId="37" fontId="56" fillId="5" borderId="0" xfId="0" applyFont="1" applyFill="1" applyAlignment="1">
      <alignment horizontal="left" wrapText="1"/>
    </xf>
    <xf numFmtId="37" fontId="56" fillId="5" borderId="0" xfId="0" applyFont="1" applyFill="1" applyAlignment="1">
      <alignment horizontal="left" vertical="center"/>
    </xf>
    <xf numFmtId="37" fontId="56" fillId="5" borderId="0" xfId="0" applyFont="1" applyFill="1" applyAlignment="1">
      <alignment horizontal="left" vertical="center" wrapText="1"/>
    </xf>
    <xf numFmtId="37" fontId="59" fillId="5" borderId="0" xfId="0" applyFont="1" applyFill="1" applyAlignment="1">
      <alignment vertical="center" wrapText="1"/>
    </xf>
    <xf numFmtId="164" fontId="9" fillId="0" borderId="73" xfId="0" applyNumberFormat="1" applyFont="1" applyFill="1" applyBorder="1" applyAlignment="1" applyProtection="1">
      <alignment horizontal="center" vertical="center" wrapText="1"/>
    </xf>
    <xf numFmtId="5" fontId="2" fillId="0" borderId="0" xfId="0" applyNumberFormat="1" applyFont="1" applyFill="1"/>
    <xf numFmtId="5" fontId="9" fillId="0" borderId="0" xfId="0" applyNumberFormat="1" applyFont="1" applyFill="1" applyAlignment="1" applyProtection="1">
      <alignment horizontal="left"/>
    </xf>
    <xf numFmtId="5" fontId="2" fillId="0" borderId="0" xfId="0" applyNumberFormat="1" applyFont="1"/>
    <xf numFmtId="164" fontId="9" fillId="0" borderId="11" xfId="0" applyNumberFormat="1" applyFont="1" applyFill="1" applyBorder="1" applyAlignment="1" applyProtection="1">
      <alignment horizontal="center" vertical="center" wrapText="1"/>
    </xf>
    <xf numFmtId="164" fontId="9" fillId="0" borderId="14" xfId="0" applyNumberFormat="1" applyFont="1" applyFill="1" applyBorder="1" applyAlignment="1" applyProtection="1">
      <alignment horizontal="center" vertical="center" wrapText="1"/>
    </xf>
    <xf numFmtId="5" fontId="9" fillId="0" borderId="15" xfId="0" applyNumberFormat="1" applyFont="1" applyFill="1" applyBorder="1" applyAlignment="1" applyProtection="1">
      <alignment horizontal="center"/>
    </xf>
    <xf numFmtId="37" fontId="24" fillId="0" borderId="0" xfId="0" applyFont="1" applyFill="1" applyBorder="1" applyAlignment="1" applyProtection="1">
      <alignment horizontal="left"/>
    </xf>
    <xf numFmtId="37" fontId="6" fillId="0" borderId="0" xfId="0" applyFont="1" applyFill="1" applyBorder="1" applyAlignment="1">
      <alignment vertical="center"/>
    </xf>
    <xf numFmtId="39" fontId="9" fillId="0" borderId="6" xfId="0" applyNumberFormat="1" applyFont="1" applyFill="1" applyBorder="1" applyAlignment="1" applyProtection="1">
      <alignment horizontal="center" vertical="center" wrapText="1"/>
    </xf>
    <xf numFmtId="38" fontId="9" fillId="0" borderId="17" xfId="0" applyNumberFormat="1" applyFont="1" applyFill="1" applyBorder="1" applyAlignment="1" applyProtection="1">
      <alignment horizontal="center" vertical="center" wrapText="1"/>
    </xf>
    <xf numFmtId="39" fontId="9" fillId="0" borderId="6" xfId="0" quotePrefix="1" applyNumberFormat="1" applyFont="1" applyFill="1" applyBorder="1" applyAlignment="1" applyProtection="1">
      <alignment horizontal="center" vertical="center" wrapText="1"/>
    </xf>
    <xf numFmtId="38" fontId="9" fillId="0" borderId="1" xfId="0" quotePrefix="1" applyNumberFormat="1" applyFont="1" applyFill="1" applyBorder="1" applyAlignment="1" applyProtection="1">
      <alignment horizontal="center" vertical="center" wrapText="1"/>
    </xf>
    <xf numFmtId="41" fontId="24" fillId="5" borderId="28" xfId="0" applyNumberFormat="1" applyFont="1" applyFill="1" applyBorder="1" applyProtection="1"/>
    <xf numFmtId="164" fontId="9" fillId="0" borderId="17" xfId="0" applyNumberFormat="1" applyFont="1" applyFill="1" applyBorder="1" applyAlignment="1" applyProtection="1">
      <alignment horizontal="left" vertical="center" wrapText="1"/>
    </xf>
    <xf numFmtId="37" fontId="54" fillId="0" borderId="0" xfId="0" applyFont="1" applyFill="1" applyAlignment="1" applyProtection="1">
      <alignment vertical="center"/>
    </xf>
    <xf numFmtId="37" fontId="91" fillId="0" borderId="0" xfId="0" applyFont="1" applyFill="1" applyAlignment="1" applyProtection="1">
      <alignment vertical="center"/>
    </xf>
    <xf numFmtId="37" fontId="79" fillId="0" borderId="0" xfId="0" applyFont="1" applyFill="1" applyAlignment="1">
      <alignment vertical="center"/>
    </xf>
    <xf numFmtId="37" fontId="58" fillId="0" borderId="0" xfId="0" applyFont="1" applyFill="1" applyAlignment="1" applyProtection="1">
      <alignment vertical="center"/>
    </xf>
    <xf numFmtId="37" fontId="79" fillId="0" borderId="0" xfId="0" applyFont="1" applyFill="1"/>
    <xf numFmtId="168" fontId="58" fillId="0" borderId="78" xfId="0" applyNumberFormat="1" applyFont="1" applyFill="1" applyBorder="1" applyAlignment="1" applyProtection="1">
      <alignment horizontal="center"/>
    </xf>
    <xf numFmtId="37" fontId="58" fillId="0" borderId="76" xfId="0" applyFont="1" applyFill="1" applyBorder="1" applyAlignment="1" applyProtection="1">
      <alignment horizontal="left"/>
    </xf>
    <xf numFmtId="37" fontId="58" fillId="0" borderId="77" xfId="0" applyFont="1" applyFill="1" applyBorder="1" applyProtection="1"/>
    <xf numFmtId="37" fontId="58" fillId="0" borderId="76" xfId="0" applyFont="1" applyFill="1" applyBorder="1" applyProtection="1"/>
    <xf numFmtId="164" fontId="58" fillId="0" borderId="76" xfId="0" applyNumberFormat="1" applyFont="1" applyFill="1" applyBorder="1" applyAlignment="1" applyProtection="1">
      <alignment horizontal="right"/>
    </xf>
    <xf numFmtId="41" fontId="58" fillId="0" borderId="77" xfId="0" applyNumberFormat="1" applyFont="1" applyFill="1" applyBorder="1" applyAlignment="1" applyProtection="1">
      <alignment horizontal="right"/>
    </xf>
    <xf numFmtId="41" fontId="58" fillId="0" borderId="0" xfId="0" applyNumberFormat="1" applyFont="1" applyFill="1" applyBorder="1" applyAlignment="1" applyProtection="1">
      <alignment horizontal="right"/>
    </xf>
    <xf numFmtId="41" fontId="58" fillId="0" borderId="0" xfId="0" applyNumberFormat="1" applyFont="1" applyFill="1" applyBorder="1" applyProtection="1"/>
    <xf numFmtId="41" fontId="58" fillId="10" borderId="28" xfId="0" applyNumberFormat="1" applyFont="1" applyFill="1" applyBorder="1" applyProtection="1"/>
    <xf numFmtId="38" fontId="58" fillId="0" borderId="0" xfId="0" applyNumberFormat="1" applyFont="1" applyFill="1" applyBorder="1" applyAlignment="1" applyProtection="1">
      <alignment horizontal="right"/>
    </xf>
    <xf numFmtId="37" fontId="93" fillId="0" borderId="0" xfId="0" applyFont="1"/>
    <xf numFmtId="37" fontId="24" fillId="10" borderId="98" xfId="0" applyNumberFormat="1" applyFont="1" applyFill="1" applyBorder="1" applyProtection="1"/>
    <xf numFmtId="37" fontId="31" fillId="0" borderId="0" xfId="0" applyFont="1" applyBorder="1"/>
    <xf numFmtId="168" fontId="24" fillId="0" borderId="78" xfId="0" applyNumberFormat="1" applyFont="1" applyFill="1" applyBorder="1" applyAlignment="1" applyProtection="1">
      <alignment horizontal="center" vertical="center"/>
    </xf>
    <xf numFmtId="39" fontId="24" fillId="0" borderId="76" xfId="0" applyNumberFormat="1" applyFont="1" applyFill="1" applyBorder="1" applyAlignment="1" applyProtection="1">
      <alignment vertical="center"/>
    </xf>
    <xf numFmtId="172" fontId="24" fillId="0" borderId="76" xfId="1" applyNumberFormat="1" applyFont="1" applyFill="1" applyBorder="1" applyAlignment="1" applyProtection="1">
      <alignment vertical="center"/>
    </xf>
    <xf numFmtId="168" fontId="24" fillId="0" borderId="76" xfId="0" applyNumberFormat="1" applyFont="1" applyFill="1" applyBorder="1" applyAlignment="1" applyProtection="1">
      <alignment horizontal="center" vertical="center"/>
    </xf>
    <xf numFmtId="37" fontId="32" fillId="0" borderId="76" xfId="0" applyFont="1" applyBorder="1" applyAlignment="1">
      <alignment vertical="center"/>
    </xf>
    <xf numFmtId="37" fontId="31" fillId="0" borderId="76" xfId="0" applyFont="1" applyFill="1" applyBorder="1" applyAlignment="1">
      <alignment vertical="center"/>
    </xf>
    <xf numFmtId="37" fontId="31" fillId="0" borderId="77" xfId="0" applyFont="1" applyBorder="1" applyAlignment="1">
      <alignment vertical="center"/>
    </xf>
    <xf numFmtId="37" fontId="24" fillId="0" borderId="78" xfId="2" applyNumberFormat="1" applyFont="1" applyFill="1" applyBorder="1" applyAlignment="1" applyProtection="1">
      <alignment horizontal="left" vertical="center"/>
    </xf>
    <xf numFmtId="37" fontId="24" fillId="0" borderId="76" xfId="0" applyNumberFormat="1" applyFont="1" applyFill="1" applyBorder="1" applyAlignment="1" applyProtection="1">
      <alignment horizontal="center" vertical="center"/>
    </xf>
    <xf numFmtId="37" fontId="24" fillId="0" borderId="76" xfId="0" applyNumberFormat="1" applyFont="1" applyFill="1" applyBorder="1" applyAlignment="1" applyProtection="1">
      <alignment vertical="center"/>
    </xf>
    <xf numFmtId="164" fontId="24" fillId="0" borderId="77" xfId="0" applyNumberFormat="1" applyFont="1" applyFill="1" applyBorder="1" applyAlignment="1" applyProtection="1">
      <alignment horizontal="center" vertical="center"/>
    </xf>
    <xf numFmtId="37" fontId="24" fillId="10" borderId="98" xfId="0" applyNumberFormat="1" applyFont="1" applyFill="1" applyBorder="1" applyAlignment="1" applyProtection="1">
      <alignment vertical="center"/>
    </xf>
    <xf numFmtId="38" fontId="24" fillId="5" borderId="2" xfId="0" applyNumberFormat="1" applyFont="1" applyFill="1" applyBorder="1" applyProtection="1"/>
    <xf numFmtId="37" fontId="24" fillId="5" borderId="32" xfId="0" applyNumberFormat="1" applyFont="1" applyFill="1" applyBorder="1" applyProtection="1"/>
    <xf numFmtId="37" fontId="31" fillId="5" borderId="0" xfId="0" applyFont="1" applyFill="1" applyBorder="1"/>
    <xf numFmtId="39" fontId="24" fillId="5" borderId="0" xfId="0" applyNumberFormat="1" applyFont="1" applyFill="1" applyBorder="1" applyAlignment="1" applyProtection="1">
      <alignment horizontal="right"/>
    </xf>
    <xf numFmtId="37" fontId="6" fillId="5" borderId="0" xfId="0" applyNumberFormat="1" applyFont="1" applyFill="1" applyProtection="1"/>
    <xf numFmtId="37" fontId="0" fillId="3" borderId="17" xfId="0" applyNumberFormat="1" applyFill="1" applyBorder="1" applyAlignment="1">
      <alignment vertical="center"/>
    </xf>
    <xf numFmtId="37" fontId="7" fillId="3" borderId="17" xfId="1" applyNumberFormat="1" applyFont="1" applyFill="1" applyBorder="1" applyProtection="1"/>
    <xf numFmtId="164" fontId="11" fillId="0" borderId="57" xfId="0" applyNumberFormat="1" applyFont="1" applyFill="1" applyBorder="1" applyAlignment="1" applyProtection="1">
      <alignment horizontal="left" vertical="center"/>
    </xf>
    <xf numFmtId="164" fontId="11" fillId="0" borderId="58" xfId="0" applyNumberFormat="1" applyFont="1" applyFill="1" applyBorder="1" applyAlignment="1" applyProtection="1">
      <alignment horizontal="left" vertical="center"/>
    </xf>
    <xf numFmtId="8" fontId="49" fillId="0" borderId="58" xfId="0" applyNumberFormat="1" applyFont="1" applyFill="1" applyBorder="1" applyAlignment="1" applyProtection="1">
      <alignment horizontal="left" vertical="center"/>
    </xf>
    <xf numFmtId="164" fontId="49" fillId="0" borderId="58" xfId="0" applyNumberFormat="1" applyFont="1" applyFill="1" applyBorder="1" applyAlignment="1" applyProtection="1">
      <alignment horizontal="left" vertical="center"/>
    </xf>
    <xf numFmtId="37" fontId="32" fillId="0" borderId="58" xfId="0" applyFont="1" applyBorder="1" applyAlignment="1">
      <alignment vertical="center"/>
    </xf>
    <xf numFmtId="37" fontId="49" fillId="10" borderId="98" xfId="0" applyNumberFormat="1" applyFont="1" applyFill="1" applyBorder="1" applyAlignment="1" applyProtection="1">
      <alignment vertical="center"/>
    </xf>
    <xf numFmtId="0" fontId="6" fillId="0" borderId="0" xfId="1" applyNumberFormat="1" applyFont="1" applyFill="1" applyBorder="1" applyAlignment="1" applyProtection="1">
      <alignment horizontal="left"/>
    </xf>
    <xf numFmtId="37" fontId="39" fillId="5" borderId="0" xfId="0" applyFont="1" applyFill="1" applyAlignment="1"/>
    <xf numFmtId="37" fontId="39" fillId="5" borderId="0" xfId="0" applyFont="1" applyFill="1" applyAlignment="1">
      <alignment wrapText="1"/>
    </xf>
    <xf numFmtId="37" fontId="80" fillId="5" borderId="0" xfId="0" applyFont="1" applyFill="1" applyAlignment="1">
      <alignment wrapText="1"/>
    </xf>
    <xf numFmtId="37" fontId="35" fillId="5" borderId="0" xfId="0" applyFont="1" applyFill="1"/>
    <xf numFmtId="7" fontId="35" fillId="5" borderId="0" xfId="0" applyNumberFormat="1" applyFont="1" applyFill="1" applyAlignment="1">
      <alignment horizontal="left"/>
    </xf>
    <xf numFmtId="37" fontId="11" fillId="5" borderId="0" xfId="0" applyFont="1" applyFill="1" applyAlignment="1"/>
    <xf numFmtId="37" fontId="11" fillId="5" borderId="0" xfId="0" applyFont="1" applyFill="1" applyBorder="1" applyAlignment="1"/>
    <xf numFmtId="164" fontId="6" fillId="5" borderId="0" xfId="0" applyNumberFormat="1" applyFont="1" applyFill="1" applyProtection="1"/>
    <xf numFmtId="37" fontId="57" fillId="5" borderId="0" xfId="0" applyFont="1" applyFill="1"/>
    <xf numFmtId="37" fontId="55" fillId="5" borderId="0" xfId="0" applyFont="1" applyFill="1" applyAlignment="1"/>
    <xf numFmtId="37" fontId="83" fillId="5" borderId="0" xfId="0" applyFont="1" applyFill="1"/>
    <xf numFmtId="164" fontId="57" fillId="5" borderId="0" xfId="0" applyNumberFormat="1" applyFont="1" applyFill="1" applyAlignment="1" applyProtection="1">
      <alignment horizontal="centerContinuous"/>
    </xf>
    <xf numFmtId="37" fontId="55" fillId="5" borderId="0" xfId="0" applyFont="1" applyFill="1" applyBorder="1" applyAlignment="1">
      <alignment horizontal="right"/>
    </xf>
    <xf numFmtId="37" fontId="57" fillId="5" borderId="0" xfId="0" applyFont="1" applyFill="1" applyBorder="1" applyProtection="1"/>
    <xf numFmtId="164" fontId="57" fillId="5" borderId="0" xfId="0" applyNumberFormat="1" applyFont="1" applyFill="1" applyProtection="1"/>
    <xf numFmtId="164" fontId="55" fillId="5" borderId="0" xfId="0" applyNumberFormat="1" applyFont="1" applyFill="1" applyAlignment="1" applyProtection="1">
      <alignment horizontal="center"/>
    </xf>
    <xf numFmtId="37" fontId="51" fillId="5" borderId="0" xfId="0" applyFont="1" applyFill="1"/>
    <xf numFmtId="37" fontId="0" fillId="6" borderId="17" xfId="0" applyFill="1" applyBorder="1" applyAlignment="1">
      <alignment horizontal="center"/>
    </xf>
    <xf numFmtId="7" fontId="0" fillId="6" borderId="17" xfId="0" applyNumberFormat="1" applyFill="1" applyBorder="1" applyAlignment="1">
      <alignment horizontal="center"/>
    </xf>
    <xf numFmtId="37" fontId="33" fillId="5" borderId="0" xfId="0" applyFont="1" applyFill="1" applyAlignment="1">
      <alignment vertical="center" wrapText="1"/>
    </xf>
    <xf numFmtId="37" fontId="33" fillId="5" borderId="17" xfId="0" applyFont="1" applyFill="1" applyBorder="1" applyAlignment="1">
      <alignment horizontal="center" vertical="center" wrapText="1"/>
    </xf>
    <xf numFmtId="7" fontId="51" fillId="10" borderId="98" xfId="0" applyNumberFormat="1" applyFont="1" applyFill="1" applyBorder="1" applyAlignment="1">
      <alignment horizontal="center"/>
    </xf>
    <xf numFmtId="37" fontId="61" fillId="0" borderId="0" xfId="0" applyFont="1" applyAlignment="1">
      <alignment vertical="center"/>
    </xf>
    <xf numFmtId="37" fontId="84" fillId="0" borderId="0" xfId="0" applyFont="1" applyAlignment="1">
      <alignment vertical="center"/>
    </xf>
    <xf numFmtId="37" fontId="0" fillId="5" borderId="53" xfId="0" applyFill="1" applyBorder="1"/>
    <xf numFmtId="37" fontId="0" fillId="5" borderId="20" xfId="0" applyFill="1" applyBorder="1"/>
    <xf numFmtId="37" fontId="0" fillId="5" borderId="54" xfId="0" applyFill="1" applyBorder="1"/>
    <xf numFmtId="37" fontId="0" fillId="5" borderId="18" xfId="0" applyFill="1" applyBorder="1"/>
    <xf numFmtId="37" fontId="0" fillId="5" borderId="19" xfId="0" applyFill="1" applyBorder="1"/>
    <xf numFmtId="37" fontId="33" fillId="5" borderId="18" xfId="0" applyFont="1" applyFill="1" applyBorder="1" applyAlignment="1">
      <alignment vertical="center" wrapText="1"/>
    </xf>
    <xf numFmtId="37" fontId="33" fillId="5" borderId="0" xfId="0" applyFont="1" applyFill="1" applyBorder="1" applyAlignment="1">
      <alignment vertical="center" wrapText="1"/>
    </xf>
    <xf numFmtId="37" fontId="4" fillId="5" borderId="0" xfId="0" applyFont="1" applyFill="1" applyBorder="1" applyAlignment="1">
      <alignment horizontal="center" vertical="center" wrapText="1"/>
    </xf>
    <xf numFmtId="37" fontId="33" fillId="5" borderId="19" xfId="0" applyFont="1" applyFill="1" applyBorder="1" applyAlignment="1">
      <alignment vertical="center" wrapText="1"/>
    </xf>
    <xf numFmtId="37" fontId="0" fillId="5" borderId="0" xfId="0" applyFill="1" applyBorder="1" applyAlignment="1">
      <alignment horizontal="center"/>
    </xf>
    <xf numFmtId="37" fontId="6" fillId="5" borderId="0" xfId="0" applyFont="1" applyFill="1" applyBorder="1" applyAlignment="1">
      <alignment horizontal="center"/>
    </xf>
    <xf numFmtId="7" fontId="6" fillId="5" borderId="0" xfId="0" applyNumberFormat="1" applyFont="1" applyFill="1" applyBorder="1" applyAlignment="1">
      <alignment horizontal="center"/>
    </xf>
    <xf numFmtId="7" fontId="0" fillId="5" borderId="0" xfId="0" applyNumberFormat="1" applyFill="1" applyBorder="1" applyAlignment="1">
      <alignment horizontal="center"/>
    </xf>
    <xf numFmtId="5" fontId="0" fillId="5" borderId="0" xfId="0" applyNumberFormat="1" applyFill="1" applyBorder="1" applyAlignment="1">
      <alignment horizontal="center"/>
    </xf>
    <xf numFmtId="37" fontId="51" fillId="5" borderId="0" xfId="0" applyFont="1" applyFill="1" applyBorder="1" applyAlignment="1">
      <alignment horizontal="center"/>
    </xf>
    <xf numFmtId="37" fontId="51" fillId="5" borderId="19" xfId="0" applyFont="1" applyFill="1" applyBorder="1"/>
    <xf numFmtId="37" fontId="38" fillId="5" borderId="18" xfId="0" applyFont="1" applyFill="1" applyBorder="1"/>
    <xf numFmtId="37" fontId="0" fillId="5" borderId="16" xfId="0" applyFill="1" applyBorder="1"/>
    <xf numFmtId="37" fontId="0" fillId="5" borderId="5" xfId="0" applyFill="1" applyBorder="1"/>
    <xf numFmtId="37" fontId="0" fillId="5" borderId="24" xfId="0" applyFill="1" applyBorder="1"/>
    <xf numFmtId="37" fontId="0" fillId="5" borderId="0" xfId="0" applyFont="1" applyFill="1"/>
    <xf numFmtId="37" fontId="51" fillId="10" borderId="18" xfId="0" quotePrefix="1" applyFont="1" applyFill="1" applyBorder="1"/>
    <xf numFmtId="37" fontId="51" fillId="10" borderId="0" xfId="0" applyFont="1" applyFill="1" applyBorder="1"/>
    <xf numFmtId="37" fontId="51" fillId="10" borderId="0" xfId="0" applyFont="1" applyFill="1" applyBorder="1" applyAlignment="1">
      <alignment horizontal="center"/>
    </xf>
    <xf numFmtId="168" fontId="0" fillId="6" borderId="17" xfId="0" applyNumberFormat="1" applyFill="1" applyBorder="1" applyAlignment="1">
      <alignment horizontal="center"/>
    </xf>
    <xf numFmtId="164" fontId="97" fillId="5" borderId="14" xfId="0" applyNumberFormat="1" applyFont="1" applyFill="1" applyBorder="1" applyAlignment="1" applyProtection="1">
      <alignment horizontal="center" vertical="center" wrapText="1"/>
    </xf>
    <xf numFmtId="5" fontId="97" fillId="5" borderId="15" xfId="0" applyNumberFormat="1" applyFont="1" applyFill="1" applyBorder="1" applyAlignment="1" applyProtection="1">
      <alignment horizontal="center" vertical="center" wrapText="1"/>
    </xf>
    <xf numFmtId="37" fontId="42" fillId="8" borderId="38" xfId="0" applyFont="1" applyFill="1" applyBorder="1" applyAlignment="1" applyProtection="1">
      <alignment horizontal="left" vertical="center" wrapText="1"/>
    </xf>
    <xf numFmtId="41" fontId="98" fillId="3" borderId="17" xfId="0" applyNumberFormat="1" applyFont="1" applyFill="1" applyBorder="1" applyAlignment="1" applyProtection="1">
      <alignment vertical="center"/>
      <protection locked="0"/>
    </xf>
    <xf numFmtId="164" fontId="24" fillId="0" borderId="0" xfId="0" applyNumberFormat="1" applyFont="1" applyAlignment="1" applyProtection="1">
      <alignment vertical="center"/>
    </xf>
    <xf numFmtId="37" fontId="49" fillId="0" borderId="0" xfId="0" applyFont="1" applyAlignment="1" applyProtection="1">
      <alignment vertical="center"/>
    </xf>
    <xf numFmtId="37" fontId="49" fillId="0" borderId="0" xfId="0" applyNumberFormat="1" applyFont="1" applyAlignment="1" applyProtection="1">
      <alignment vertical="center"/>
    </xf>
    <xf numFmtId="37" fontId="49" fillId="0" borderId="0" xfId="0" applyNumberFormat="1" applyFont="1" applyBorder="1" applyAlignment="1" applyProtection="1">
      <alignment vertical="center"/>
    </xf>
    <xf numFmtId="41" fontId="49" fillId="0" borderId="0" xfId="0" applyNumberFormat="1" applyFont="1" applyAlignment="1" applyProtection="1">
      <alignment vertical="center"/>
    </xf>
    <xf numFmtId="41" fontId="49" fillId="0" borderId="0" xfId="0" applyNumberFormat="1" applyFont="1" applyBorder="1" applyAlignment="1" applyProtection="1">
      <alignment vertical="center"/>
    </xf>
    <xf numFmtId="9" fontId="49" fillId="0" borderId="0" xfId="3" applyFont="1" applyBorder="1" applyAlignment="1" applyProtection="1">
      <alignment horizontal="center" vertical="center"/>
    </xf>
    <xf numFmtId="37" fontId="49" fillId="0" borderId="0" xfId="0" applyFont="1" applyProtection="1"/>
    <xf numFmtId="37" fontId="49" fillId="0" borderId="0" xfId="0" applyNumberFormat="1" applyFont="1" applyProtection="1"/>
    <xf numFmtId="37" fontId="49" fillId="0" borderId="0" xfId="0" applyNumberFormat="1" applyFont="1" applyBorder="1" applyProtection="1"/>
    <xf numFmtId="41" fontId="49" fillId="0" borderId="0" xfId="0" applyNumberFormat="1" applyFont="1" applyProtection="1"/>
    <xf numFmtId="41" fontId="49" fillId="0" borderId="0" xfId="0" applyNumberFormat="1" applyFont="1" applyBorder="1" applyProtection="1"/>
    <xf numFmtId="41" fontId="98" fillId="0" borderId="0" xfId="0" applyNumberFormat="1" applyFont="1" applyProtection="1"/>
    <xf numFmtId="9" fontId="49" fillId="0" borderId="0" xfId="3" applyFont="1" applyAlignment="1" applyProtection="1">
      <alignment horizontal="center" vertical="center"/>
    </xf>
    <xf numFmtId="41" fontId="98" fillId="0" borderId="7" xfId="0" applyNumberFormat="1" applyFont="1" applyFill="1" applyBorder="1" applyProtection="1"/>
    <xf numFmtId="37" fontId="31" fillId="0" borderId="0" xfId="0" applyFont="1" applyProtection="1"/>
    <xf numFmtId="37" fontId="31" fillId="0" borderId="0" xfId="0" applyFont="1" applyBorder="1" applyProtection="1"/>
    <xf numFmtId="41" fontId="31" fillId="0" borderId="0" xfId="0" applyNumberFormat="1" applyFont="1" applyProtection="1"/>
    <xf numFmtId="41" fontId="31" fillId="0" borderId="0" xfId="0" applyNumberFormat="1" applyFont="1" applyBorder="1" applyProtection="1"/>
    <xf numFmtId="41" fontId="31" fillId="0" borderId="0" xfId="0" applyNumberFormat="1" applyFont="1"/>
    <xf numFmtId="41" fontId="31" fillId="0" borderId="0" xfId="0" applyNumberFormat="1" applyFont="1" applyBorder="1"/>
    <xf numFmtId="9" fontId="31" fillId="0" borderId="0" xfId="3" applyFont="1" applyAlignment="1">
      <alignment horizontal="center" vertical="center"/>
    </xf>
    <xf numFmtId="41" fontId="75" fillId="0" borderId="0" xfId="0" applyNumberFormat="1" applyFont="1"/>
    <xf numFmtId="37" fontId="31" fillId="0" borderId="7" xfId="0" applyFont="1" applyBorder="1" applyProtection="1"/>
    <xf numFmtId="41" fontId="75" fillId="6" borderId="7" xfId="0" applyNumberFormat="1" applyFont="1" applyFill="1" applyBorder="1"/>
    <xf numFmtId="9" fontId="31" fillId="0" borderId="0" xfId="3" applyFont="1" applyBorder="1" applyAlignment="1">
      <alignment horizontal="center" vertical="center"/>
    </xf>
    <xf numFmtId="37" fontId="49" fillId="0" borderId="0" xfId="0" applyFont="1"/>
    <xf numFmtId="164" fontId="24" fillId="0" borderId="0" xfId="0" applyNumberFormat="1" applyFont="1" applyProtection="1"/>
    <xf numFmtId="37" fontId="24" fillId="0" borderId="0" xfId="0" applyFont="1" applyBorder="1" applyAlignment="1" applyProtection="1">
      <alignment vertical="center"/>
    </xf>
    <xf numFmtId="37" fontId="31" fillId="0" borderId="0" xfId="0" applyFont="1" applyBorder="1" applyAlignment="1" applyProtection="1">
      <alignment vertical="center"/>
    </xf>
    <xf numFmtId="41" fontId="31" fillId="0" borderId="0" xfId="0" applyNumberFormat="1" applyFont="1" applyBorder="1" applyAlignment="1" applyProtection="1">
      <alignment vertical="center"/>
    </xf>
    <xf numFmtId="41" fontId="31" fillId="0" borderId="0" xfId="0" applyNumberFormat="1" applyFont="1" applyAlignment="1" applyProtection="1">
      <alignment vertical="center"/>
    </xf>
    <xf numFmtId="41" fontId="31" fillId="0" borderId="0" xfId="0" applyNumberFormat="1" applyFont="1" applyAlignment="1">
      <alignment vertical="center"/>
    </xf>
    <xf numFmtId="41" fontId="31" fillId="0" borderId="0" xfId="0" applyNumberFormat="1" applyFont="1" applyBorder="1" applyAlignment="1">
      <alignment vertical="center"/>
    </xf>
    <xf numFmtId="41" fontId="22" fillId="7" borderId="55" xfId="2" applyNumberFormat="1" applyFont="1" applyFill="1" applyBorder="1" applyAlignment="1">
      <alignment vertical="center"/>
    </xf>
    <xf numFmtId="37" fontId="75" fillId="0" borderId="0" xfId="0" applyFont="1" applyBorder="1"/>
    <xf numFmtId="37" fontId="31" fillId="2" borderId="0" xfId="0" applyFont="1" applyFill="1" applyProtection="1"/>
    <xf numFmtId="37" fontId="99" fillId="0" borderId="0" xfId="0" applyFont="1"/>
    <xf numFmtId="9" fontId="32" fillId="0" borderId="0" xfId="3" applyFont="1" applyAlignment="1">
      <alignment horizontal="center" vertical="center"/>
    </xf>
    <xf numFmtId="41" fontId="98" fillId="5" borderId="17" xfId="0" applyNumberFormat="1" applyFont="1" applyFill="1" applyBorder="1" applyProtection="1">
      <protection locked="0"/>
    </xf>
    <xf numFmtId="37" fontId="52" fillId="9" borderId="0" xfId="0" applyFont="1" applyFill="1" applyAlignment="1">
      <alignment wrapText="1"/>
    </xf>
    <xf numFmtId="9" fontId="24" fillId="7" borderId="22" xfId="3" applyFont="1" applyFill="1" applyBorder="1" applyAlignment="1" applyProtection="1">
      <alignment horizontal="center" vertical="center" wrapText="1"/>
    </xf>
    <xf numFmtId="37" fontId="11" fillId="7" borderId="17" xfId="0" applyNumberFormat="1" applyFont="1" applyFill="1" applyBorder="1" applyAlignment="1" applyProtection="1">
      <alignment horizontal="center" vertical="center"/>
    </xf>
    <xf numFmtId="37" fontId="11" fillId="0" borderId="0" xfId="0" applyNumberFormat="1" applyFont="1" applyFill="1" applyBorder="1" applyAlignment="1" applyProtection="1">
      <alignment horizontal="center" vertical="center"/>
    </xf>
    <xf numFmtId="37" fontId="11" fillId="7" borderId="57" xfId="0" applyNumberFormat="1" applyFont="1" applyFill="1" applyBorder="1" applyAlignment="1" applyProtection="1">
      <alignment horizontal="center" vertical="center" wrapText="1"/>
    </xf>
    <xf numFmtId="37" fontId="11" fillId="7" borderId="58" xfId="0" applyNumberFormat="1" applyFont="1" applyFill="1" applyBorder="1" applyAlignment="1" applyProtection="1">
      <alignment horizontal="center" vertical="center" wrapText="1"/>
    </xf>
    <xf numFmtId="37" fontId="11" fillId="7" borderId="22" xfId="0" applyNumberFormat="1" applyFont="1" applyFill="1" applyBorder="1" applyAlignment="1" applyProtection="1">
      <alignment horizontal="center" vertical="center" wrapText="1"/>
    </xf>
    <xf numFmtId="37" fontId="100" fillId="2" borderId="0" xfId="0" applyNumberFormat="1" applyFont="1" applyFill="1" applyBorder="1" applyAlignment="1" applyProtection="1">
      <alignment horizontal="center" vertical="center" wrapText="1"/>
    </xf>
    <xf numFmtId="37" fontId="24" fillId="7" borderId="58" xfId="0" quotePrefix="1" applyNumberFormat="1" applyFont="1" applyFill="1" applyBorder="1" applyAlignment="1" applyProtection="1">
      <alignment horizontal="center" vertical="center" wrapText="1"/>
    </xf>
    <xf numFmtId="164" fontId="40" fillId="0" borderId="0" xfId="0" applyNumberFormat="1" applyFont="1" applyFill="1" applyBorder="1" applyAlignment="1" applyProtection="1">
      <alignment horizontal="centerContinuous"/>
    </xf>
    <xf numFmtId="37" fontId="77" fillId="0" borderId="17" xfId="0" applyNumberFormat="1" applyFont="1" applyFill="1" applyBorder="1" applyAlignment="1" applyProtection="1">
      <alignment horizontal="center" vertical="center" wrapText="1"/>
    </xf>
    <xf numFmtId="7" fontId="81" fillId="5" borderId="0" xfId="0" applyNumberFormat="1" applyFont="1" applyFill="1" applyBorder="1" applyAlignment="1">
      <alignment horizontal="center" vertical="center"/>
    </xf>
    <xf numFmtId="37" fontId="104" fillId="2" borderId="0" xfId="0" applyFont="1" applyFill="1" applyBorder="1"/>
    <xf numFmtId="37" fontId="104" fillId="2" borderId="0" xfId="0" applyFont="1" applyFill="1"/>
    <xf numFmtId="37" fontId="2" fillId="5" borderId="0" xfId="0" applyFont="1" applyFill="1" applyAlignment="1">
      <alignment vertical="center" wrapText="1"/>
    </xf>
    <xf numFmtId="5" fontId="81" fillId="5" borderId="0" xfId="0" applyNumberFormat="1" applyFont="1" applyFill="1" applyBorder="1" applyAlignment="1">
      <alignment horizontal="center" vertical="center"/>
    </xf>
    <xf numFmtId="5" fontId="77" fillId="5" borderId="0" xfId="0" applyNumberFormat="1" applyFont="1" applyFill="1" applyBorder="1" applyAlignment="1" applyProtection="1">
      <alignment horizontal="center"/>
    </xf>
    <xf numFmtId="1" fontId="106" fillId="0" borderId="0" xfId="1" applyNumberFormat="1" applyFont="1" applyAlignment="1" applyProtection="1">
      <alignment horizontal="center"/>
    </xf>
    <xf numFmtId="37" fontId="0" fillId="5" borderId="0" xfId="0" applyFill="1" applyAlignment="1">
      <alignment vertical="center" wrapText="1"/>
    </xf>
    <xf numFmtId="37" fontId="36" fillId="5" borderId="0" xfId="0" applyFont="1" applyFill="1"/>
    <xf numFmtId="37" fontId="37" fillId="5" borderId="0" xfId="0" applyFont="1" applyFill="1"/>
    <xf numFmtId="164" fontId="54" fillId="5" borderId="0" xfId="0" applyNumberFormat="1" applyFont="1" applyFill="1" applyAlignment="1" applyProtection="1">
      <alignment horizontal="right"/>
    </xf>
    <xf numFmtId="164" fontId="2" fillId="5" borderId="0" xfId="0" applyNumberFormat="1" applyFont="1" applyFill="1" applyProtection="1"/>
    <xf numFmtId="37" fontId="31" fillId="5" borderId="0" xfId="0" applyFont="1" applyFill="1"/>
    <xf numFmtId="37" fontId="2" fillId="5" borderId="0" xfId="0" applyFont="1" applyFill="1" applyProtection="1"/>
    <xf numFmtId="37" fontId="11" fillId="5" borderId="0" xfId="0" applyFont="1" applyFill="1" applyAlignment="1" applyProtection="1"/>
    <xf numFmtId="37" fontId="11" fillId="5" borderId="0" xfId="0" applyFont="1" applyFill="1" applyBorder="1" applyAlignment="1" applyProtection="1"/>
    <xf numFmtId="37" fontId="57" fillId="5" borderId="0" xfId="0" applyFont="1" applyFill="1" applyProtection="1"/>
    <xf numFmtId="37" fontId="55" fillId="5" borderId="0" xfId="0" applyFont="1" applyFill="1" applyAlignment="1" applyProtection="1"/>
    <xf numFmtId="37" fontId="54" fillId="5" borderId="0" xfId="0" applyFont="1" applyFill="1" applyBorder="1" applyAlignment="1" applyProtection="1">
      <alignment horizontal="right"/>
    </xf>
    <xf numFmtId="37" fontId="31" fillId="5" borderId="0" xfId="0" applyFont="1" applyFill="1" applyProtection="1"/>
    <xf numFmtId="0" fontId="113" fillId="5" borderId="0" xfId="4" applyFont="1" applyFill="1" applyProtection="1"/>
    <xf numFmtId="0" fontId="108" fillId="5" borderId="0" xfId="4" applyFont="1" applyFill="1" applyProtection="1"/>
    <xf numFmtId="0" fontId="107" fillId="5" borderId="0" xfId="4" applyFont="1" applyFill="1" applyProtection="1"/>
    <xf numFmtId="174" fontId="107" fillId="5" borderId="0" xfId="4" applyNumberFormat="1" applyFont="1" applyFill="1" applyProtection="1"/>
    <xf numFmtId="9" fontId="107" fillId="5" borderId="5" xfId="4" applyNumberFormat="1" applyFont="1" applyFill="1" applyBorder="1" applyProtection="1"/>
    <xf numFmtId="0" fontId="111" fillId="10" borderId="0" xfId="4" applyFont="1" applyFill="1" applyProtection="1"/>
    <xf numFmtId="0" fontId="111" fillId="5" borderId="0" xfId="4" applyFont="1" applyFill="1" applyProtection="1"/>
    <xf numFmtId="174" fontId="111" fillId="10" borderId="0" xfId="4" applyNumberFormat="1" applyFont="1" applyFill="1" applyProtection="1"/>
    <xf numFmtId="0" fontId="107" fillId="5" borderId="0" xfId="4" applyFont="1" applyFill="1" applyAlignment="1" applyProtection="1">
      <alignment horizontal="center"/>
    </xf>
    <xf numFmtId="0" fontId="112" fillId="5" borderId="0" xfId="4" applyFont="1" applyFill="1" applyAlignment="1" applyProtection="1">
      <alignment horizontal="center"/>
    </xf>
    <xf numFmtId="5" fontId="107" fillId="5" borderId="0" xfId="4" applyNumberFormat="1" applyFont="1" applyFill="1" applyAlignment="1" applyProtection="1">
      <alignment horizontal="center"/>
    </xf>
    <xf numFmtId="9" fontId="107" fillId="5" borderId="0" xfId="4" applyNumberFormat="1" applyFont="1" applyFill="1" applyAlignment="1" applyProtection="1">
      <alignment horizontal="center"/>
    </xf>
    <xf numFmtId="174" fontId="109" fillId="6" borderId="0" xfId="4" applyNumberFormat="1" applyFont="1" applyFill="1" applyProtection="1">
      <protection locked="0"/>
    </xf>
    <xf numFmtId="174" fontId="110" fillId="6" borderId="0" xfId="4" applyNumberFormat="1" applyFont="1" applyFill="1" applyProtection="1">
      <protection locked="0"/>
    </xf>
    <xf numFmtId="37" fontId="56" fillId="5" borderId="5" xfId="0" applyFont="1" applyFill="1" applyBorder="1"/>
    <xf numFmtId="37" fontId="55" fillId="5" borderId="5" xfId="0" applyFont="1" applyFill="1" applyBorder="1" applyProtection="1"/>
    <xf numFmtId="37" fontId="2" fillId="6" borderId="5" xfId="0" applyFont="1" applyFill="1" applyBorder="1" applyAlignment="1" applyProtection="1">
      <alignment horizontal="right"/>
    </xf>
    <xf numFmtId="37" fontId="0" fillId="5" borderId="5" xfId="0" applyFill="1" applyBorder="1" applyAlignment="1"/>
    <xf numFmtId="37" fontId="6" fillId="5" borderId="0" xfId="0" applyFont="1" applyFill="1" applyProtection="1"/>
    <xf numFmtId="37" fontId="0" fillId="5" borderId="0" xfId="0" applyFont="1" applyFill="1" applyBorder="1" applyAlignment="1"/>
    <xf numFmtId="37" fontId="90" fillId="5" borderId="0" xfId="0" applyFont="1" applyFill="1" applyAlignment="1">
      <alignment wrapText="1"/>
    </xf>
    <xf numFmtId="37" fontId="6" fillId="5" borderId="0" xfId="0" applyFont="1" applyFill="1" applyAlignment="1" applyProtection="1">
      <alignment vertical="center"/>
    </xf>
    <xf numFmtId="1" fontId="8" fillId="5" borderId="0" xfId="1" applyNumberFormat="1" applyFont="1" applyFill="1" applyAlignment="1" applyProtection="1">
      <alignment horizontal="center" vertical="center"/>
    </xf>
    <xf numFmtId="1" fontId="27" fillId="5" borderId="0" xfId="1" applyNumberFormat="1" applyFont="1" applyFill="1" applyBorder="1" applyAlignment="1" applyProtection="1">
      <alignment vertical="center" wrapText="1"/>
    </xf>
    <xf numFmtId="37" fontId="6" fillId="5" borderId="0" xfId="0" applyFont="1" applyFill="1" applyAlignment="1">
      <alignment vertical="center"/>
    </xf>
    <xf numFmtId="1" fontId="8" fillId="5" borderId="0" xfId="1" applyNumberFormat="1" applyFont="1" applyFill="1" applyAlignment="1" applyProtection="1">
      <alignment horizontal="center"/>
    </xf>
    <xf numFmtId="37" fontId="0" fillId="5" borderId="0" xfId="0" applyFont="1" applyFill="1" applyBorder="1" applyAlignment="1">
      <alignment vertical="center"/>
    </xf>
    <xf numFmtId="37" fontId="2" fillId="5" borderId="0" xfId="0" applyFont="1" applyFill="1" applyBorder="1"/>
    <xf numFmtId="37" fontId="6" fillId="5" borderId="0" xfId="0" applyFont="1" applyFill="1" applyAlignment="1" applyProtection="1"/>
    <xf numFmtId="37" fontId="6" fillId="5" borderId="0" xfId="0" applyFont="1" applyFill="1" applyAlignment="1"/>
    <xf numFmtId="37" fontId="2" fillId="5" borderId="0" xfId="0" applyFont="1" applyFill="1" applyAlignment="1" applyProtection="1"/>
    <xf numFmtId="166" fontId="89" fillId="5" borderId="0" xfId="0" applyNumberFormat="1" applyFont="1" applyFill="1" applyBorder="1" applyAlignment="1" applyProtection="1"/>
    <xf numFmtId="37" fontId="6" fillId="5" borderId="0" xfId="0" applyFont="1" applyFill="1" applyBorder="1" applyAlignment="1"/>
    <xf numFmtId="164" fontId="2" fillId="5" borderId="0" xfId="0" applyNumberFormat="1" applyFont="1" applyFill="1" applyBorder="1" applyAlignment="1" applyProtection="1">
      <alignment horizontal="left" vertical="center"/>
    </xf>
    <xf numFmtId="37" fontId="2" fillId="5" borderId="0" xfId="0" applyFont="1" applyFill="1" applyBorder="1" applyAlignment="1" applyProtection="1">
      <alignment horizontal="left" vertical="center"/>
      <protection locked="0"/>
    </xf>
    <xf numFmtId="1" fontId="2" fillId="5" borderId="0" xfId="1" applyNumberFormat="1" applyFont="1" applyFill="1" applyBorder="1" applyAlignment="1" applyProtection="1">
      <alignment horizontal="left" vertical="center"/>
    </xf>
    <xf numFmtId="37" fontId="70" fillId="0" borderId="0" xfId="0" applyFont="1" applyFill="1" applyAlignment="1"/>
    <xf numFmtId="37" fontId="104" fillId="2" borderId="5" xfId="0" applyFont="1" applyFill="1" applyBorder="1" applyAlignment="1">
      <alignment horizontal="left"/>
    </xf>
    <xf numFmtId="37" fontId="104" fillId="5" borderId="5" xfId="0" applyFont="1" applyFill="1" applyBorder="1" applyAlignment="1">
      <alignment horizontal="left"/>
    </xf>
    <xf numFmtId="37" fontId="104" fillId="5" borderId="5" xfId="0" applyFont="1" applyFill="1" applyBorder="1" applyAlignment="1">
      <alignment horizontal="center"/>
    </xf>
    <xf numFmtId="37" fontId="104" fillId="5" borderId="5" xfId="0" applyFont="1" applyFill="1" applyBorder="1" applyAlignment="1">
      <alignment horizontal="right"/>
    </xf>
    <xf numFmtId="37" fontId="104" fillId="5" borderId="5" xfId="0" applyFont="1" applyFill="1" applyBorder="1"/>
    <xf numFmtId="37" fontId="104" fillId="2" borderId="5" xfId="0" applyFont="1" applyFill="1" applyBorder="1"/>
    <xf numFmtId="37" fontId="35" fillId="0" borderId="0" xfId="0" applyFont="1"/>
    <xf numFmtId="37" fontId="2" fillId="5" borderId="5" xfId="0" applyFont="1" applyFill="1" applyBorder="1" applyAlignment="1">
      <alignment vertical="center" wrapText="1"/>
    </xf>
    <xf numFmtId="37" fontId="0" fillId="0" borderId="5" xfId="0" applyBorder="1" applyAlignment="1">
      <alignment wrapText="1"/>
    </xf>
    <xf numFmtId="37" fontId="94" fillId="5" borderId="0" xfId="0" applyFont="1" applyFill="1" applyAlignment="1">
      <alignment wrapText="1"/>
    </xf>
    <xf numFmtId="37" fontId="95" fillId="5" borderId="0" xfId="0" applyFont="1" applyFill="1" applyAlignment="1">
      <alignment wrapText="1"/>
    </xf>
    <xf numFmtId="1" fontId="2" fillId="6" borderId="57" xfId="1" applyNumberFormat="1" applyFont="1" applyFill="1" applyBorder="1" applyAlignment="1" applyProtection="1">
      <alignment horizontal="left" vertical="center" wrapText="1"/>
    </xf>
    <xf numFmtId="37" fontId="0" fillId="6" borderId="58" xfId="0" applyFont="1" applyFill="1" applyBorder="1" applyAlignment="1">
      <alignment vertical="center" wrapText="1"/>
    </xf>
    <xf numFmtId="37" fontId="0" fillId="6" borderId="22" xfId="0" applyFont="1" applyFill="1" applyBorder="1" applyAlignment="1">
      <alignment vertical="center" wrapText="1"/>
    </xf>
    <xf numFmtId="37" fontId="2" fillId="6" borderId="57" xfId="0" applyFont="1" applyFill="1" applyBorder="1" applyAlignment="1" applyProtection="1">
      <alignment horizontal="left" vertical="center" wrapText="1"/>
      <protection locked="0"/>
    </xf>
    <xf numFmtId="37" fontId="0" fillId="6" borderId="58" xfId="0" applyFont="1" applyFill="1" applyBorder="1" applyAlignment="1">
      <alignment wrapText="1"/>
    </xf>
    <xf numFmtId="37" fontId="0" fillId="6" borderId="22" xfId="0" applyFont="1" applyFill="1" applyBorder="1" applyAlignment="1">
      <alignment wrapText="1"/>
    </xf>
    <xf numFmtId="164" fontId="2" fillId="6" borderId="57" xfId="0" applyNumberFormat="1" applyFont="1" applyFill="1" applyBorder="1" applyAlignment="1" applyProtection="1">
      <alignment horizontal="left" vertical="center" wrapText="1"/>
    </xf>
    <xf numFmtId="173" fontId="2" fillId="6" borderId="57" xfId="0" applyNumberFormat="1" applyFont="1" applyFill="1" applyBorder="1" applyAlignment="1" applyProtection="1">
      <alignment horizontal="left" vertical="center" wrapText="1"/>
    </xf>
    <xf numFmtId="37" fontId="0" fillId="0" borderId="5" xfId="0" applyFont="1" applyBorder="1" applyAlignment="1">
      <alignment wrapText="1"/>
    </xf>
    <xf numFmtId="7" fontId="2" fillId="5" borderId="0" xfId="0" applyNumberFormat="1" applyFont="1" applyFill="1" applyAlignment="1">
      <alignment horizontal="left" wrapText="1"/>
    </xf>
    <xf numFmtId="37" fontId="0" fillId="5" borderId="0" xfId="0" applyFont="1" applyFill="1" applyAlignment="1">
      <alignment horizontal="left" wrapText="1"/>
    </xf>
    <xf numFmtId="37" fontId="58" fillId="5" borderId="0" xfId="0" applyFont="1" applyFill="1" applyAlignment="1">
      <alignment wrapText="1"/>
    </xf>
    <xf numFmtId="37" fontId="0" fillId="5" borderId="0" xfId="0" applyFill="1" applyAlignment="1">
      <alignment wrapText="1"/>
    </xf>
    <xf numFmtId="37" fontId="2" fillId="5" borderId="0" xfId="0" applyFont="1" applyFill="1" applyAlignment="1">
      <alignment vertical="center" wrapText="1"/>
    </xf>
    <xf numFmtId="37" fontId="0" fillId="0" borderId="0" xfId="0" applyAlignment="1">
      <alignment vertical="center" wrapText="1"/>
    </xf>
    <xf numFmtId="37" fontId="0" fillId="0" borderId="0" xfId="0" applyAlignment="1">
      <alignment wrapText="1"/>
    </xf>
    <xf numFmtId="37" fontId="2" fillId="5" borderId="0" xfId="0" applyFont="1" applyFill="1" applyAlignment="1">
      <alignment wrapText="1"/>
    </xf>
    <xf numFmtId="37" fontId="0" fillId="0" borderId="0" xfId="0" applyFont="1" applyAlignment="1">
      <alignment vertical="center" wrapText="1"/>
    </xf>
    <xf numFmtId="37" fontId="4" fillId="5" borderId="0" xfId="0" applyFont="1" applyFill="1" applyAlignment="1">
      <alignment wrapText="1"/>
    </xf>
    <xf numFmtId="37" fontId="58" fillId="5" borderId="0" xfId="0" applyFont="1" applyFill="1" applyAlignment="1">
      <alignment vertical="center" wrapText="1"/>
    </xf>
    <xf numFmtId="37" fontId="39" fillId="5" borderId="0" xfId="0" applyFont="1" applyFill="1" applyAlignment="1">
      <alignment wrapText="1"/>
    </xf>
    <xf numFmtId="37" fontId="80" fillId="0" borderId="0" xfId="0" applyFont="1" applyAlignment="1">
      <alignment wrapText="1"/>
    </xf>
    <xf numFmtId="1" fontId="55" fillId="0" borderId="0" xfId="1" applyNumberFormat="1" applyFont="1" applyAlignment="1" applyProtection="1">
      <alignment horizontal="left" wrapText="1"/>
    </xf>
    <xf numFmtId="37" fontId="37" fillId="0" borderId="0" xfId="0" applyFont="1" applyAlignment="1">
      <alignment horizontal="left" wrapText="1"/>
    </xf>
    <xf numFmtId="41" fontId="7" fillId="0" borderId="14" xfId="0" applyNumberFormat="1" applyFont="1" applyFill="1" applyBorder="1" applyAlignment="1" applyProtection="1">
      <alignment horizontal="center" vertical="center" wrapText="1"/>
    </xf>
    <xf numFmtId="37" fontId="0" fillId="0" borderId="96" xfId="0" applyBorder="1" applyAlignment="1">
      <alignment horizontal="center" vertical="center" wrapText="1"/>
    </xf>
    <xf numFmtId="37" fontId="0" fillId="0" borderId="15" xfId="0" applyBorder="1" applyAlignment="1">
      <alignment horizontal="center" vertical="center" wrapText="1"/>
    </xf>
    <xf numFmtId="37" fontId="24" fillId="7" borderId="57" xfId="0" applyNumberFormat="1" applyFont="1" applyFill="1" applyBorder="1" applyAlignment="1" applyProtection="1">
      <alignment horizontal="center"/>
      <protection locked="0"/>
    </xf>
    <xf numFmtId="37" fontId="24" fillId="7" borderId="58" xfId="0" applyNumberFormat="1" applyFont="1" applyFill="1" applyBorder="1" applyAlignment="1" applyProtection="1">
      <alignment horizontal="center"/>
      <protection locked="0"/>
    </xf>
    <xf numFmtId="37" fontId="24" fillId="7" borderId="22" xfId="0" applyNumberFormat="1" applyFont="1" applyFill="1" applyBorder="1" applyAlignment="1" applyProtection="1">
      <alignment horizontal="center"/>
      <protection locked="0"/>
    </xf>
    <xf numFmtId="41" fontId="12" fillId="0" borderId="14" xfId="0" applyNumberFormat="1" applyFont="1" applyFill="1" applyBorder="1" applyAlignment="1" applyProtection="1">
      <alignment horizontal="center" vertical="center" wrapText="1"/>
    </xf>
    <xf numFmtId="37" fontId="3" fillId="0" borderId="96" xfId="0" applyFont="1" applyBorder="1" applyAlignment="1">
      <alignment horizontal="center" vertical="center" wrapText="1"/>
    </xf>
    <xf numFmtId="37" fontId="3" fillId="0" borderId="15" xfId="0" applyFont="1" applyBorder="1" applyAlignment="1">
      <alignment horizontal="center" vertical="center" wrapText="1"/>
    </xf>
    <xf numFmtId="37" fontId="0" fillId="0" borderId="96" xfId="0" applyBorder="1" applyAlignment="1">
      <alignment wrapText="1"/>
    </xf>
    <xf numFmtId="37" fontId="0" fillId="0" borderId="15" xfId="0" applyBorder="1" applyAlignment="1">
      <alignment wrapText="1"/>
    </xf>
    <xf numFmtId="37" fontId="40" fillId="7" borderId="53" xfId="0" applyNumberFormat="1" applyFont="1" applyFill="1" applyBorder="1" applyAlignment="1" applyProtection="1">
      <alignment horizontal="left" wrapText="1"/>
    </xf>
    <xf numFmtId="37" fontId="41" fillId="7" borderId="20" xfId="0" applyFont="1" applyFill="1" applyBorder="1" applyAlignment="1">
      <alignment wrapText="1"/>
    </xf>
    <xf numFmtId="37" fontId="41" fillId="7" borderId="54" xfId="0" applyFont="1" applyFill="1" applyBorder="1" applyAlignment="1">
      <alignment wrapText="1"/>
    </xf>
    <xf numFmtId="37" fontId="41" fillId="7" borderId="16" xfId="0" applyFont="1" applyFill="1" applyBorder="1" applyAlignment="1">
      <alignment wrapText="1"/>
    </xf>
    <xf numFmtId="37" fontId="41" fillId="7" borderId="5" xfId="0" applyFont="1" applyFill="1" applyBorder="1" applyAlignment="1">
      <alignment wrapText="1"/>
    </xf>
    <xf numFmtId="37" fontId="41" fillId="7" borderId="24" xfId="0" applyFont="1" applyFill="1" applyBorder="1" applyAlignment="1">
      <alignment wrapText="1"/>
    </xf>
    <xf numFmtId="37" fontId="24" fillId="7" borderId="14" xfId="0" applyNumberFormat="1" applyFont="1" applyFill="1" applyBorder="1" applyAlignment="1" applyProtection="1">
      <alignment horizontal="center"/>
    </xf>
    <xf numFmtId="37" fontId="24" fillId="7" borderId="15" xfId="0" applyNumberFormat="1" applyFont="1" applyFill="1" applyBorder="1" applyAlignment="1" applyProtection="1">
      <alignment horizontal="center"/>
    </xf>
    <xf numFmtId="165" fontId="7" fillId="0" borderId="0" xfId="0" applyNumberFormat="1" applyFont="1" applyFill="1" applyBorder="1" applyAlignment="1" applyProtection="1">
      <alignment horizontal="left" wrapText="1"/>
    </xf>
    <xf numFmtId="37" fontId="0" fillId="0" borderId="0" xfId="0" applyAlignment="1">
      <alignment horizontal="left" wrapText="1"/>
    </xf>
    <xf numFmtId="37" fontId="2" fillId="5" borderId="0" xfId="0" applyFont="1" applyFill="1" applyAlignment="1" applyProtection="1">
      <alignment horizontal="right" wrapText="1"/>
    </xf>
    <xf numFmtId="37" fontId="2" fillId="5" borderId="0" xfId="0" applyFont="1" applyFill="1" applyAlignment="1" applyProtection="1">
      <alignment horizontal="center" wrapText="1"/>
    </xf>
    <xf numFmtId="37" fontId="56" fillId="5" borderId="0" xfId="0" applyFont="1" applyFill="1" applyAlignment="1">
      <alignment horizontal="left" vertical="center" wrapText="1"/>
    </xf>
    <xf numFmtId="37" fontId="59" fillId="5" borderId="0" xfId="0" applyFont="1" applyFill="1" applyAlignment="1">
      <alignment horizontal="left" vertical="center" wrapText="1"/>
    </xf>
    <xf numFmtId="37" fontId="59" fillId="5" borderId="0" xfId="0" applyFont="1" applyFill="1" applyAlignment="1">
      <alignment vertical="center" wrapText="1"/>
    </xf>
    <xf numFmtId="37" fontId="61" fillId="0" borderId="0" xfId="0" applyFont="1" applyFill="1" applyAlignment="1">
      <alignment wrapText="1"/>
    </xf>
    <xf numFmtId="37" fontId="0" fillId="0" borderId="0" xfId="0" applyFont="1" applyAlignment="1">
      <alignment wrapText="1"/>
    </xf>
    <xf numFmtId="37" fontId="76" fillId="10" borderId="0" xfId="0" applyFont="1" applyFill="1" applyAlignment="1">
      <alignment vertical="center" wrapText="1"/>
    </xf>
    <xf numFmtId="37" fontId="80" fillId="10" borderId="0" xfId="0" applyFont="1" applyFill="1" applyAlignment="1">
      <alignment vertical="center" wrapText="1"/>
    </xf>
    <xf numFmtId="39" fontId="9" fillId="0" borderId="95" xfId="0" quotePrefix="1" applyNumberFormat="1" applyFont="1" applyFill="1" applyBorder="1" applyAlignment="1" applyProtection="1">
      <alignment horizontal="center" vertical="center" wrapText="1"/>
    </xf>
    <xf numFmtId="37" fontId="0" fillId="0" borderId="107" xfId="0" applyBorder="1" applyAlignment="1">
      <alignment horizontal="center" vertical="center" wrapText="1"/>
    </xf>
    <xf numFmtId="37" fontId="7" fillId="3" borderId="92" xfId="0" applyNumberFormat="1" applyFont="1" applyFill="1" applyBorder="1" applyAlignment="1" applyProtection="1">
      <alignment horizontal="center" wrapText="1"/>
    </xf>
    <xf numFmtId="37" fontId="0" fillId="0" borderId="46" xfId="0" applyNumberFormat="1" applyBorder="1" applyAlignment="1">
      <alignment horizontal="center" wrapText="1"/>
    </xf>
    <xf numFmtId="37" fontId="7" fillId="0" borderId="0" xfId="0" applyNumberFormat="1" applyFont="1" applyFill="1" applyBorder="1" applyAlignment="1" applyProtection="1">
      <alignment horizontal="center"/>
    </xf>
    <xf numFmtId="164" fontId="16" fillId="0" borderId="73" xfId="0" applyNumberFormat="1" applyFont="1" applyFill="1" applyBorder="1" applyAlignment="1" applyProtection="1">
      <alignment horizontal="center" vertical="top" wrapText="1"/>
    </xf>
    <xf numFmtId="37" fontId="2" fillId="0" borderId="94" xfId="0" applyFont="1" applyBorder="1" applyAlignment="1">
      <alignment horizontal="center" vertical="top" wrapText="1"/>
    </xf>
    <xf numFmtId="164" fontId="2" fillId="0" borderId="0" xfId="0" applyNumberFormat="1" applyFont="1" applyFill="1" applyBorder="1" applyAlignment="1" applyProtection="1">
      <alignment horizontal="left" wrapText="1"/>
    </xf>
    <xf numFmtId="37" fontId="0" fillId="0" borderId="0" xfId="0" applyFont="1" applyAlignment="1">
      <alignment horizontal="left" wrapText="1"/>
    </xf>
    <xf numFmtId="37" fontId="2" fillId="5" borderId="0" xfId="0" applyFont="1" applyFill="1" applyAlignment="1" applyProtection="1">
      <alignment horizontal="left" wrapText="1"/>
    </xf>
    <xf numFmtId="10" fontId="7" fillId="0" borderId="0" xfId="0" applyNumberFormat="1" applyFont="1" applyFill="1" applyBorder="1" applyAlignment="1" applyProtection="1">
      <alignment horizontal="center" wrapText="1"/>
    </xf>
    <xf numFmtId="37" fontId="0" fillId="0" borderId="0" xfId="0" applyFont="1" applyBorder="1" applyAlignment="1">
      <alignment wrapText="1"/>
    </xf>
    <xf numFmtId="10" fontId="7" fillId="5" borderId="0" xfId="0" applyNumberFormat="1" applyFont="1" applyFill="1" applyBorder="1" applyAlignment="1" applyProtection="1">
      <alignment horizontal="center" wrapText="1"/>
    </xf>
    <xf numFmtId="37" fontId="0" fillId="5" borderId="0" xfId="0" applyFill="1" applyBorder="1" applyAlignment="1">
      <alignment wrapText="1"/>
    </xf>
    <xf numFmtId="37" fontId="0" fillId="0" borderId="0" xfId="0" applyBorder="1" applyAlignment="1">
      <alignment wrapText="1"/>
    </xf>
    <xf numFmtId="37" fontId="7" fillId="5" borderId="0" xfId="0" applyNumberFormat="1" applyFont="1" applyFill="1" applyBorder="1" applyAlignment="1" applyProtection="1">
      <alignment horizontal="center" wrapText="1"/>
    </xf>
    <xf numFmtId="37" fontId="0" fillId="5" borderId="0" xfId="0" applyFill="1" applyBorder="1" applyAlignment="1">
      <alignment horizontal="center" wrapText="1"/>
    </xf>
    <xf numFmtId="37" fontId="7" fillId="0" borderId="17" xfId="0" applyNumberFormat="1" applyFont="1" applyFill="1" applyBorder="1" applyAlignment="1" applyProtection="1">
      <alignment horizontal="center"/>
    </xf>
    <xf numFmtId="37" fontId="7" fillId="0" borderId="17" xfId="0" applyNumberFormat="1" applyFont="1" applyFill="1" applyBorder="1" applyAlignment="1" applyProtection="1">
      <alignment horizontal="center" wrapText="1"/>
    </xf>
    <xf numFmtId="37" fontId="0" fillId="0" borderId="17" xfId="0" applyNumberFormat="1" applyBorder="1" applyAlignment="1">
      <alignment horizontal="center" wrapText="1"/>
    </xf>
    <xf numFmtId="39" fontId="9" fillId="0" borderId="0" xfId="0" applyNumberFormat="1" applyFont="1" applyFill="1" applyBorder="1" applyAlignment="1" applyProtection="1">
      <alignment vertical="center" wrapText="1"/>
    </xf>
    <xf numFmtId="37" fontId="0" fillId="0" borderId="103" xfId="0" applyBorder="1" applyAlignment="1">
      <alignment vertical="center" wrapText="1"/>
    </xf>
    <xf numFmtId="8" fontId="9" fillId="0" borderId="0" xfId="0" applyNumberFormat="1" applyFont="1" applyFill="1" applyBorder="1" applyAlignment="1" applyProtection="1">
      <alignment horizontal="left" wrapText="1"/>
    </xf>
    <xf numFmtId="164" fontId="2" fillId="0" borderId="0" xfId="0" applyNumberFormat="1" applyFont="1" applyFill="1" applyBorder="1" applyAlignment="1" applyProtection="1">
      <alignment wrapText="1"/>
    </xf>
    <xf numFmtId="164" fontId="9" fillId="0" borderId="57" xfId="0" applyNumberFormat="1" applyFont="1" applyFill="1" applyBorder="1" applyAlignment="1" applyProtection="1">
      <alignment horizontal="center" vertical="center" wrapText="1"/>
    </xf>
    <xf numFmtId="37" fontId="0" fillId="0" borderId="58" xfId="0" applyBorder="1" applyAlignment="1">
      <alignment vertical="center" wrapText="1"/>
    </xf>
    <xf numFmtId="37" fontId="0" fillId="0" borderId="22" xfId="0" applyBorder="1" applyAlignment="1">
      <alignment vertical="center" wrapText="1"/>
    </xf>
    <xf numFmtId="37" fontId="9" fillId="0" borderId="0" xfId="0" applyNumberFormat="1" applyFont="1" applyFill="1" applyBorder="1" applyAlignment="1" applyProtection="1">
      <alignment horizontal="center" wrapText="1"/>
    </xf>
    <xf numFmtId="37" fontId="49" fillId="0" borderId="58" xfId="0" applyNumberFormat="1" applyFont="1" applyFill="1" applyBorder="1" applyAlignment="1" applyProtection="1">
      <alignment horizontal="center" vertical="center" wrapText="1"/>
    </xf>
    <xf numFmtId="37" fontId="0" fillId="0" borderId="58" xfId="0" applyBorder="1" applyAlignment="1">
      <alignment horizontal="center" vertical="center" wrapText="1"/>
    </xf>
    <xf numFmtId="8" fontId="24" fillId="0" borderId="76" xfId="0" applyNumberFormat="1" applyFont="1" applyFill="1" applyBorder="1" applyAlignment="1" applyProtection="1">
      <alignment horizontal="left" vertical="center" wrapText="1"/>
    </xf>
    <xf numFmtId="37" fontId="32" fillId="0" borderId="76" xfId="0" applyFont="1" applyBorder="1" applyAlignment="1">
      <alignment horizontal="left" vertical="center" wrapText="1"/>
    </xf>
    <xf numFmtId="37" fontId="32" fillId="0" borderId="76" xfId="0" applyFont="1" applyBorder="1" applyAlignment="1">
      <alignment vertical="center" wrapText="1"/>
    </xf>
    <xf numFmtId="37" fontId="9" fillId="0" borderId="0" xfId="0" applyFont="1" applyFill="1" applyAlignment="1">
      <alignment vertical="center" wrapText="1"/>
    </xf>
    <xf numFmtId="164" fontId="9" fillId="0" borderId="0" xfId="0" applyNumberFormat="1" applyFont="1" applyFill="1" applyBorder="1" applyAlignment="1" applyProtection="1">
      <alignment horizontal="center" wrapText="1"/>
    </xf>
    <xf numFmtId="37" fontId="33" fillId="0" borderId="0" xfId="0" applyFont="1" applyBorder="1" applyAlignment="1">
      <alignment wrapText="1"/>
    </xf>
    <xf numFmtId="10" fontId="49" fillId="0" borderId="58" xfId="0" applyNumberFormat="1" applyFont="1" applyFill="1" applyBorder="1" applyAlignment="1" applyProtection="1">
      <alignment horizontal="center" vertical="center" wrapText="1"/>
    </xf>
    <xf numFmtId="37" fontId="32" fillId="0" borderId="58" xfId="0" applyFont="1" applyBorder="1" applyAlignment="1">
      <alignment vertical="center" wrapText="1"/>
    </xf>
    <xf numFmtId="37" fontId="2" fillId="5" borderId="0" xfId="0" applyFont="1" applyFill="1" applyBorder="1" applyAlignment="1" applyProtection="1">
      <alignment horizontal="left" wrapText="1"/>
    </xf>
    <xf numFmtId="39" fontId="16" fillId="0" borderId="0" xfId="0" applyNumberFormat="1" applyFont="1" applyFill="1" applyBorder="1" applyAlignment="1" applyProtection="1">
      <alignment horizontal="left" wrapText="1"/>
    </xf>
    <xf numFmtId="37" fontId="9" fillId="0" borderId="14" xfId="0" applyNumberFormat="1" applyFont="1" applyFill="1" applyBorder="1" applyAlignment="1" applyProtection="1">
      <alignment horizontal="center" vertical="center" wrapText="1"/>
    </xf>
    <xf numFmtId="37" fontId="101" fillId="7" borderId="57" xfId="0" applyFont="1" applyFill="1" applyBorder="1" applyAlignment="1" applyProtection="1">
      <alignment horizontal="left" vertical="center" wrapText="1"/>
    </xf>
    <xf numFmtId="37" fontId="102" fillId="7" borderId="58" xfId="0" applyFont="1" applyFill="1" applyBorder="1" applyAlignment="1">
      <alignment horizontal="left" vertical="center" wrapText="1"/>
    </xf>
    <xf numFmtId="37" fontId="102" fillId="7" borderId="22" xfId="0" applyFont="1" applyFill="1" applyBorder="1" applyAlignment="1">
      <alignment horizontal="left" vertical="center" wrapText="1"/>
    </xf>
    <xf numFmtId="37" fontId="40" fillId="7" borderId="53" xfId="0" applyNumberFormat="1" applyFont="1" applyFill="1" applyBorder="1" applyAlignment="1" applyProtection="1">
      <alignment horizontal="center" wrapText="1"/>
    </xf>
    <xf numFmtId="37" fontId="45" fillId="7" borderId="20" xfId="0" applyFont="1" applyFill="1" applyBorder="1" applyAlignment="1">
      <alignment wrapText="1"/>
    </xf>
    <xf numFmtId="37" fontId="45" fillId="7" borderId="54" xfId="0" applyFont="1" applyFill="1" applyBorder="1" applyAlignment="1">
      <alignment wrapText="1"/>
    </xf>
    <xf numFmtId="37" fontId="70" fillId="0" borderId="0" xfId="0" applyNumberFormat="1" applyFont="1" applyAlignment="1" applyProtection="1">
      <alignment horizontal="left" wrapText="1"/>
    </xf>
    <xf numFmtId="37" fontId="59" fillId="0" borderId="0" xfId="0" applyFont="1" applyAlignment="1">
      <alignment wrapText="1"/>
    </xf>
    <xf numFmtId="0" fontId="87" fillId="0" borderId="0" xfId="0" applyNumberFormat="1" applyFont="1" applyBorder="1" applyAlignment="1" applyProtection="1">
      <alignment horizontal="right" vertical="center" wrapText="1"/>
    </xf>
    <xf numFmtId="0" fontId="87" fillId="0" borderId="19" xfId="0" applyNumberFormat="1" applyFont="1" applyBorder="1" applyAlignment="1" applyProtection="1">
      <alignment horizontal="right" vertical="center" wrapText="1"/>
    </xf>
    <xf numFmtId="1" fontId="54" fillId="0" borderId="57" xfId="0" applyNumberFormat="1" applyFont="1" applyFill="1" applyBorder="1" applyAlignment="1" applyProtection="1">
      <alignment horizontal="left" vertical="center" wrapText="1"/>
    </xf>
    <xf numFmtId="0" fontId="54" fillId="0" borderId="22" xfId="0" applyNumberFormat="1" applyFont="1" applyFill="1" applyBorder="1" applyAlignment="1" applyProtection="1">
      <alignment horizontal="left" vertical="center" wrapText="1"/>
    </xf>
    <xf numFmtId="37" fontId="40" fillId="7" borderId="90" xfId="0" applyNumberFormat="1" applyFont="1" applyFill="1" applyBorder="1" applyAlignment="1" applyProtection="1">
      <alignment horizontal="center"/>
    </xf>
    <xf numFmtId="37" fontId="40" fillId="7" borderId="20" xfId="0" applyNumberFormat="1" applyFont="1" applyFill="1" applyBorder="1" applyAlignment="1" applyProtection="1">
      <alignment horizontal="center"/>
    </xf>
    <xf numFmtId="37" fontId="40" fillId="7" borderId="59" xfId="0" applyNumberFormat="1" applyFont="1" applyFill="1" applyBorder="1" applyAlignment="1" applyProtection="1">
      <alignment horizontal="center"/>
    </xf>
    <xf numFmtId="37" fontId="55" fillId="0" borderId="0" xfId="0" applyFont="1" applyFill="1" applyBorder="1" applyAlignment="1" applyProtection="1">
      <alignment horizontal="left" wrapText="1"/>
    </xf>
    <xf numFmtId="37" fontId="104" fillId="2" borderId="0" xfId="0" applyFont="1" applyFill="1" applyBorder="1" applyAlignment="1">
      <alignment horizontal="left" vertical="center" wrapText="1"/>
    </xf>
    <xf numFmtId="37" fontId="105" fillId="0" borderId="0" xfId="0" applyFont="1" applyBorder="1" applyAlignment="1">
      <alignment horizontal="left" vertical="center" wrapText="1"/>
    </xf>
    <xf numFmtId="37" fontId="105" fillId="0" borderId="0" xfId="0" applyFont="1" applyBorder="1" applyAlignment="1">
      <alignment vertical="center" wrapText="1"/>
    </xf>
    <xf numFmtId="37" fontId="31" fillId="2" borderId="0" xfId="0" applyFont="1" applyFill="1" applyBorder="1" applyAlignment="1">
      <alignment horizontal="left" wrapText="1"/>
    </xf>
    <xf numFmtId="37" fontId="2" fillId="0" borderId="0" xfId="0" applyFont="1" applyBorder="1" applyAlignment="1">
      <alignment horizontal="left" wrapText="1"/>
    </xf>
    <xf numFmtId="37" fontId="71" fillId="2" borderId="0" xfId="0" applyFont="1" applyFill="1" applyBorder="1" applyAlignment="1">
      <alignment horizontal="left" wrapText="1"/>
    </xf>
    <xf numFmtId="37" fontId="71" fillId="0" borderId="0" xfId="0" applyFont="1" applyBorder="1" applyAlignment="1">
      <alignment wrapText="1"/>
    </xf>
    <xf numFmtId="37" fontId="31" fillId="2" borderId="0" xfId="0" applyFont="1" applyFill="1" applyBorder="1" applyAlignment="1">
      <alignment horizontal="left" vertical="center" wrapText="1"/>
    </xf>
    <xf numFmtId="37" fontId="31" fillId="0" borderId="0" xfId="0" applyFont="1" applyAlignment="1">
      <alignment horizontal="left" vertical="center" wrapText="1"/>
    </xf>
    <xf numFmtId="37" fontId="2" fillId="3" borderId="57" xfId="0" applyFont="1" applyFill="1" applyBorder="1" applyAlignment="1" applyProtection="1">
      <alignment horizontal="left" vertical="center" wrapText="1"/>
      <protection locked="0"/>
    </xf>
    <xf numFmtId="37" fontId="2" fillId="3" borderId="58" xfId="0" applyFont="1" applyFill="1" applyBorder="1" applyAlignment="1" applyProtection="1">
      <alignment horizontal="left" vertical="center" wrapText="1"/>
      <protection locked="0"/>
    </xf>
    <xf numFmtId="37" fontId="2" fillId="3" borderId="58" xfId="0" applyFont="1" applyFill="1" applyBorder="1" applyAlignment="1" applyProtection="1">
      <alignment vertical="center" wrapText="1"/>
      <protection locked="0"/>
    </xf>
    <xf numFmtId="37" fontId="2" fillId="3" borderId="22" xfId="0" applyFont="1" applyFill="1" applyBorder="1" applyAlignment="1" applyProtection="1">
      <alignment vertical="center" wrapText="1"/>
      <protection locked="0"/>
    </xf>
    <xf numFmtId="37" fontId="72" fillId="3" borderId="74" xfId="0" applyFont="1" applyFill="1" applyBorder="1" applyAlignment="1" applyProtection="1">
      <alignment horizontal="left" vertical="center" wrapText="1"/>
      <protection locked="0"/>
    </xf>
    <xf numFmtId="37" fontId="31" fillId="3" borderId="75" xfId="0" applyFont="1" applyFill="1" applyBorder="1" applyAlignment="1" applyProtection="1">
      <alignment vertical="center" wrapText="1"/>
      <protection locked="0"/>
    </xf>
    <xf numFmtId="37" fontId="104" fillId="2" borderId="0" xfId="0" applyFont="1" applyFill="1" applyBorder="1" applyAlignment="1">
      <alignment horizontal="right" vertical="center" wrapText="1"/>
    </xf>
    <xf numFmtId="37" fontId="105" fillId="0" borderId="0" xfId="0" applyFont="1" applyAlignment="1">
      <alignment horizontal="right" vertical="center" wrapText="1"/>
    </xf>
    <xf numFmtId="37" fontId="36" fillId="5" borderId="18" xfId="0" applyFont="1" applyFill="1" applyBorder="1" applyAlignment="1" applyProtection="1">
      <alignment wrapText="1"/>
    </xf>
    <xf numFmtId="37" fontId="0" fillId="0" borderId="19" xfId="0" applyFont="1" applyBorder="1" applyAlignment="1">
      <alignment wrapText="1"/>
    </xf>
  </cellXfs>
  <cellStyles count="5">
    <cellStyle name="Comma" xfId="1" builtinId="3"/>
    <cellStyle name="Currency" xfId="2" builtinId="4"/>
    <cellStyle name="Normal" xfId="0" builtinId="0"/>
    <cellStyle name="Normal 2" xfId="4"/>
    <cellStyle name="Percent" xfId="3" builtinId="5"/>
  </cellStyles>
  <dxfs count="0"/>
  <tableStyles count="0" defaultTableStyle="TableStyleMedium2" defaultPivotStyle="PivotStyleLight16"/>
  <colors>
    <mruColors>
      <color rgb="FF0000FF"/>
      <color rgb="FFCCFFCC"/>
      <color rgb="FFFFFF99"/>
      <color rgb="FFFFFFCC"/>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tabSelected="1" view="pageBreakPreview" zoomScale="110" zoomScaleNormal="100" zoomScaleSheetLayoutView="110" workbookViewId="0">
      <pane ySplit="2" topLeftCell="A3" activePane="bottomLeft" state="frozen"/>
      <selection pane="bottomLeft" activeCell="B6" sqref="B6:G6"/>
    </sheetView>
  </sheetViews>
  <sheetFormatPr defaultColWidth="9.109375" defaultRowHeight="13.2"/>
  <cols>
    <col min="1" max="1" width="2.5546875" style="383" customWidth="1"/>
    <col min="2" max="2" width="5" style="383" customWidth="1"/>
    <col min="3" max="3" width="6.77734375" style="383" customWidth="1"/>
    <col min="4" max="4" width="3.77734375" style="383" customWidth="1"/>
    <col min="5" max="5" width="9.77734375" style="383" customWidth="1"/>
    <col min="6" max="6" width="9.109375" style="383"/>
    <col min="7" max="7" width="63.88671875" style="383" customWidth="1"/>
    <col min="8" max="8" width="4.6640625" style="383" customWidth="1"/>
    <col min="9" max="9" width="36.6640625" style="383" customWidth="1"/>
    <col min="10" max="10" width="2.5546875" style="383" customWidth="1"/>
    <col min="11" max="16384" width="9.109375" style="383"/>
  </cols>
  <sheetData>
    <row r="1" spans="1:23" s="520" customFormat="1" ht="21" customHeight="1">
      <c r="B1" s="521" t="s">
        <v>405</v>
      </c>
      <c r="G1" s="635" t="str">
        <f>+'B. Trial Balance'!M4</f>
        <v>2020-21</v>
      </c>
    </row>
    <row r="2" spans="1:23" s="414" customFormat="1" ht="16.8" customHeight="1">
      <c r="A2" s="863"/>
      <c r="B2" s="864" t="s">
        <v>259</v>
      </c>
      <c r="C2" s="863"/>
      <c r="D2" s="863"/>
      <c r="E2" s="863"/>
      <c r="F2" s="863"/>
      <c r="G2" s="865" t="s">
        <v>421</v>
      </c>
      <c r="H2" s="866"/>
      <c r="I2" s="634"/>
      <c r="J2" s="634"/>
      <c r="K2" s="634"/>
      <c r="L2" s="634"/>
    </row>
    <row r="3" spans="1:23" ht="12" customHeight="1">
      <c r="B3" s="238"/>
    </row>
    <row r="4" spans="1:23" s="630" customFormat="1" ht="15.6">
      <c r="B4" s="630" t="s">
        <v>514</v>
      </c>
      <c r="C4" s="908" t="s">
        <v>515</v>
      </c>
      <c r="D4" s="912"/>
      <c r="E4" s="912"/>
      <c r="F4" s="912"/>
      <c r="G4" s="912"/>
    </row>
    <row r="5" spans="1:23" s="631" customFormat="1" ht="15.6" customHeight="1">
      <c r="B5" s="893" t="s">
        <v>516</v>
      </c>
      <c r="C5" s="894"/>
      <c r="D5" s="894"/>
      <c r="E5" s="894"/>
      <c r="F5" s="894"/>
      <c r="G5" s="894"/>
    </row>
    <row r="6" spans="1:23" s="241" customFormat="1" ht="15.6" customHeight="1">
      <c r="A6" s="867"/>
      <c r="B6" s="900" t="s">
        <v>469</v>
      </c>
      <c r="C6" s="901"/>
      <c r="D6" s="901"/>
      <c r="E6" s="901"/>
      <c r="F6" s="901"/>
      <c r="G6" s="902"/>
      <c r="H6" s="867"/>
      <c r="J6" s="842"/>
      <c r="K6" s="383"/>
      <c r="L6" s="638"/>
      <c r="N6" s="641"/>
      <c r="O6" s="641"/>
      <c r="P6" s="641"/>
      <c r="Q6" s="641"/>
      <c r="R6" s="641"/>
      <c r="S6" s="641"/>
      <c r="T6" s="641"/>
      <c r="U6" s="641"/>
      <c r="V6" s="641"/>
      <c r="W6" s="641"/>
    </row>
    <row r="7" spans="1:23" s="241" customFormat="1" ht="8.4" customHeight="1">
      <c r="A7" s="867"/>
      <c r="B7" s="883"/>
      <c r="C7" s="868"/>
      <c r="D7" s="868"/>
      <c r="E7" s="868"/>
      <c r="F7" s="868"/>
      <c r="G7" s="868"/>
      <c r="H7" s="867"/>
      <c r="J7" s="842"/>
      <c r="K7" s="383"/>
      <c r="L7" s="638"/>
      <c r="N7" s="641"/>
      <c r="O7" s="641"/>
      <c r="P7" s="641"/>
      <c r="Q7" s="641"/>
      <c r="R7" s="641"/>
      <c r="S7" s="641"/>
      <c r="T7" s="641"/>
      <c r="U7" s="641"/>
      <c r="V7" s="641"/>
      <c r="W7" s="641"/>
    </row>
    <row r="8" spans="1:23" s="878" customFormat="1" ht="15.6" customHeight="1">
      <c r="A8" s="877"/>
      <c r="B8" s="893" t="s">
        <v>517</v>
      </c>
      <c r="C8" s="905"/>
      <c r="D8" s="905"/>
      <c r="E8" s="905"/>
      <c r="F8" s="905"/>
      <c r="G8" s="905"/>
      <c r="H8" s="877"/>
      <c r="J8" s="879"/>
      <c r="K8" s="631"/>
      <c r="L8" s="880"/>
      <c r="N8" s="641"/>
      <c r="O8" s="641"/>
      <c r="P8" s="641"/>
      <c r="Q8" s="641"/>
      <c r="R8" s="641"/>
      <c r="S8" s="641"/>
      <c r="T8" s="641"/>
      <c r="U8" s="641"/>
      <c r="V8" s="641"/>
      <c r="W8" s="641"/>
    </row>
    <row r="9" spans="1:23" s="873" customFormat="1" ht="15.6" customHeight="1">
      <c r="A9" s="870"/>
      <c r="B9" s="897" t="s">
        <v>382</v>
      </c>
      <c r="C9" s="898"/>
      <c r="D9" s="898"/>
      <c r="E9" s="898"/>
      <c r="F9" s="898"/>
      <c r="G9" s="899"/>
      <c r="H9" s="871"/>
      <c r="I9" s="872"/>
      <c r="J9" s="627"/>
      <c r="K9" s="627"/>
      <c r="L9" s="639"/>
      <c r="N9" s="641"/>
      <c r="O9" s="641"/>
      <c r="P9" s="641"/>
      <c r="Q9" s="641"/>
      <c r="S9" s="641"/>
      <c r="T9" s="641"/>
      <c r="U9" s="641"/>
      <c r="V9" s="641"/>
      <c r="W9" s="641"/>
    </row>
    <row r="10" spans="1:23" s="873" customFormat="1" ht="6" customHeight="1">
      <c r="A10" s="870"/>
      <c r="B10" s="884"/>
      <c r="C10" s="884"/>
      <c r="D10" s="884"/>
      <c r="E10" s="875"/>
      <c r="F10" s="875"/>
      <c r="G10" s="875"/>
      <c r="H10" s="871"/>
      <c r="I10" s="872"/>
      <c r="J10" s="627"/>
      <c r="K10" s="627"/>
      <c r="L10" s="639"/>
      <c r="N10" s="641"/>
      <c r="O10" s="641"/>
      <c r="P10" s="641"/>
      <c r="Q10" s="641"/>
      <c r="S10" s="641"/>
      <c r="T10" s="641"/>
      <c r="U10" s="641"/>
      <c r="V10" s="641"/>
      <c r="W10" s="641"/>
    </row>
    <row r="11" spans="1:23" s="878" customFormat="1" ht="15.6" customHeight="1">
      <c r="A11" s="877"/>
      <c r="B11" s="893" t="s">
        <v>523</v>
      </c>
      <c r="C11" s="905"/>
      <c r="D11" s="905"/>
      <c r="E11" s="905"/>
      <c r="F11" s="905"/>
      <c r="G11" s="905"/>
      <c r="H11" s="877"/>
      <c r="J11" s="879"/>
      <c r="K11" s="631"/>
      <c r="L11" s="880"/>
      <c r="N11" s="641"/>
      <c r="O11" s="641"/>
      <c r="P11" s="641"/>
      <c r="Q11" s="641"/>
      <c r="R11" s="641"/>
      <c r="S11" s="641"/>
      <c r="T11" s="641"/>
      <c r="U11" s="641"/>
      <c r="V11" s="641"/>
      <c r="W11" s="641"/>
    </row>
    <row r="12" spans="1:23" s="241" customFormat="1" ht="15.6" customHeight="1">
      <c r="A12" s="867"/>
      <c r="B12" s="897" t="s">
        <v>524</v>
      </c>
      <c r="C12" s="901"/>
      <c r="D12" s="901"/>
      <c r="E12" s="901"/>
      <c r="F12" s="901"/>
      <c r="G12" s="902"/>
      <c r="H12" s="874"/>
      <c r="I12" s="874"/>
      <c r="J12" s="874"/>
      <c r="K12" s="874"/>
      <c r="L12" s="640"/>
      <c r="M12" s="640"/>
      <c r="N12" s="641"/>
      <c r="O12" s="641"/>
      <c r="P12" s="641"/>
      <c r="Q12" s="641"/>
      <c r="R12" s="641"/>
      <c r="S12" s="641"/>
      <c r="T12" s="641"/>
      <c r="U12" s="641"/>
      <c r="V12" s="641"/>
      <c r="W12" s="641"/>
    </row>
    <row r="13" spans="1:23" s="873" customFormat="1" ht="7.2" customHeight="1">
      <c r="A13" s="870"/>
      <c r="B13" s="884"/>
      <c r="C13" s="884"/>
      <c r="D13" s="884"/>
      <c r="E13" s="875"/>
      <c r="F13" s="875"/>
      <c r="G13" s="875"/>
      <c r="H13" s="871"/>
      <c r="I13" s="872"/>
      <c r="J13" s="627"/>
      <c r="K13" s="627"/>
      <c r="L13" s="639"/>
      <c r="N13" s="641"/>
      <c r="O13" s="641"/>
      <c r="P13" s="641"/>
      <c r="Q13" s="641"/>
      <c r="S13" s="641"/>
      <c r="T13" s="641"/>
      <c r="U13" s="641"/>
      <c r="V13" s="641"/>
      <c r="W13" s="641"/>
    </row>
    <row r="14" spans="1:23" s="878" customFormat="1" ht="15.6" customHeight="1">
      <c r="A14" s="877"/>
      <c r="B14" s="893" t="s">
        <v>518</v>
      </c>
      <c r="C14" s="905"/>
      <c r="D14" s="905"/>
      <c r="E14" s="905"/>
      <c r="F14" s="905"/>
      <c r="G14" s="905"/>
      <c r="H14" s="877"/>
      <c r="J14" s="879"/>
      <c r="K14" s="631"/>
      <c r="L14" s="880"/>
      <c r="N14" s="641"/>
      <c r="O14" s="641"/>
      <c r="P14" s="641"/>
      <c r="Q14" s="641"/>
      <c r="R14" s="641"/>
      <c r="S14" s="641"/>
      <c r="T14" s="641"/>
      <c r="U14" s="641"/>
      <c r="V14" s="641"/>
      <c r="W14" s="641"/>
    </row>
    <row r="15" spans="1:23" s="241" customFormat="1" ht="15.6" customHeight="1">
      <c r="A15" s="867"/>
      <c r="B15" s="903"/>
      <c r="C15" s="901"/>
      <c r="D15" s="901"/>
      <c r="E15" s="901"/>
      <c r="F15" s="901"/>
      <c r="G15" s="902"/>
      <c r="H15" s="867"/>
      <c r="J15" s="842"/>
      <c r="K15" s="383"/>
      <c r="L15" s="638"/>
      <c r="N15" s="641"/>
      <c r="O15" s="641"/>
      <c r="P15" s="641"/>
      <c r="Q15" s="641"/>
      <c r="R15" s="641"/>
      <c r="S15" s="641"/>
      <c r="T15" s="641"/>
      <c r="U15" s="641"/>
      <c r="V15" s="641"/>
      <c r="W15" s="641"/>
    </row>
    <row r="16" spans="1:23" s="241" customFormat="1" ht="10.199999999999999" customHeight="1">
      <c r="A16" s="867"/>
      <c r="B16" s="882"/>
      <c r="C16" s="868"/>
      <c r="D16" s="868"/>
      <c r="E16" s="868"/>
      <c r="F16" s="868"/>
      <c r="G16" s="868"/>
      <c r="H16" s="867"/>
      <c r="J16" s="842"/>
      <c r="K16" s="383"/>
      <c r="L16" s="638"/>
      <c r="N16" s="641"/>
      <c r="O16" s="641"/>
      <c r="P16" s="641"/>
      <c r="Q16" s="641"/>
      <c r="R16" s="641"/>
      <c r="S16" s="641"/>
      <c r="T16" s="641"/>
      <c r="U16" s="641"/>
      <c r="V16" s="641"/>
      <c r="W16" s="641"/>
    </row>
    <row r="17" spans="1:23" s="878" customFormat="1" ht="24.6" customHeight="1">
      <c r="A17" s="877"/>
      <c r="B17" s="893" t="s">
        <v>519</v>
      </c>
      <c r="C17" s="905"/>
      <c r="D17" s="905"/>
      <c r="E17" s="905"/>
      <c r="F17" s="905"/>
      <c r="G17" s="905"/>
      <c r="H17" s="877"/>
      <c r="J17" s="879"/>
      <c r="K17" s="631"/>
      <c r="L17" s="880"/>
      <c r="M17" s="881"/>
      <c r="N17" s="641"/>
      <c r="O17" s="641"/>
      <c r="P17" s="641"/>
      <c r="Q17" s="641"/>
      <c r="R17" s="641"/>
      <c r="S17" s="641"/>
      <c r="T17" s="641"/>
      <c r="U17" s="641"/>
      <c r="V17" s="641"/>
      <c r="W17" s="641"/>
    </row>
    <row r="18" spans="1:23" s="241" customFormat="1" ht="15.6" customHeight="1">
      <c r="B18" s="904">
        <v>36526</v>
      </c>
      <c r="C18" s="901"/>
      <c r="D18" s="901"/>
      <c r="E18" s="901"/>
      <c r="F18" s="901"/>
      <c r="G18" s="902"/>
      <c r="J18" s="383"/>
      <c r="K18" s="869" t="s">
        <v>230</v>
      </c>
      <c r="M18" s="868"/>
      <c r="N18" s="641"/>
      <c r="O18" s="641"/>
      <c r="P18" s="641"/>
      <c r="Q18" s="641"/>
      <c r="S18" s="641"/>
      <c r="T18" s="641"/>
      <c r="U18" s="641"/>
      <c r="V18" s="641"/>
      <c r="W18" s="641"/>
    </row>
    <row r="19" spans="1:23">
      <c r="G19" s="876"/>
      <c r="M19" s="876"/>
    </row>
    <row r="20" spans="1:23" s="630" customFormat="1" ht="15.6">
      <c r="B20" s="630" t="s">
        <v>263</v>
      </c>
      <c r="C20" s="908" t="s">
        <v>319</v>
      </c>
      <c r="D20" s="912"/>
      <c r="E20" s="912"/>
      <c r="F20" s="912"/>
      <c r="G20" s="912"/>
    </row>
    <row r="21" spans="1:23" s="631" customFormat="1">
      <c r="C21" s="632" t="s">
        <v>414</v>
      </c>
    </row>
    <row r="22" spans="1:23" s="627" customFormat="1" ht="33" customHeight="1">
      <c r="C22" s="627" t="s">
        <v>267</v>
      </c>
      <c r="D22" s="910" t="s">
        <v>423</v>
      </c>
      <c r="E22" s="911"/>
      <c r="F22" s="911"/>
      <c r="G22" s="911"/>
    </row>
    <row r="23" spans="1:23" s="631" customFormat="1">
      <c r="E23" s="913" t="s">
        <v>408</v>
      </c>
      <c r="F23" s="912"/>
      <c r="G23" s="912"/>
    </row>
    <row r="24" spans="1:23" s="631" customFormat="1">
      <c r="E24" s="913" t="s">
        <v>265</v>
      </c>
      <c r="F24" s="912"/>
      <c r="G24" s="912"/>
    </row>
    <row r="25" spans="1:23" s="631" customFormat="1">
      <c r="E25" s="913" t="s">
        <v>264</v>
      </c>
      <c r="F25" s="912"/>
      <c r="G25" s="912"/>
    </row>
    <row r="26" spans="1:23" s="631" customFormat="1">
      <c r="E26" s="913" t="s">
        <v>410</v>
      </c>
      <c r="F26" s="912"/>
      <c r="G26" s="912"/>
    </row>
    <row r="27" spans="1:23" s="627" customFormat="1" ht="26.4" customHeight="1">
      <c r="C27" s="627" t="s">
        <v>314</v>
      </c>
      <c r="D27" s="910" t="s">
        <v>422</v>
      </c>
      <c r="E27" s="911"/>
      <c r="F27" s="911"/>
      <c r="G27" s="911"/>
    </row>
    <row r="28" spans="1:23" s="631" customFormat="1">
      <c r="E28" s="913" t="s">
        <v>409</v>
      </c>
      <c r="F28" s="912"/>
      <c r="G28" s="912"/>
    </row>
    <row r="29" spans="1:23" s="631" customFormat="1">
      <c r="E29" s="913" t="s">
        <v>265</v>
      </c>
      <c r="F29" s="912"/>
      <c r="G29" s="912"/>
    </row>
    <row r="30" spans="1:23" s="631" customFormat="1">
      <c r="E30" s="913" t="s">
        <v>264</v>
      </c>
      <c r="F30" s="912"/>
      <c r="G30" s="912"/>
    </row>
    <row r="31" spans="1:23" s="631" customFormat="1">
      <c r="E31" s="913" t="s">
        <v>411</v>
      </c>
      <c r="F31" s="912"/>
      <c r="G31" s="912"/>
    </row>
    <row r="32" spans="1:23" s="631" customFormat="1" ht="30" customHeight="1">
      <c r="E32" s="913" t="s">
        <v>466</v>
      </c>
      <c r="F32" s="912"/>
      <c r="G32" s="912"/>
    </row>
    <row r="33" spans="2:7" s="627" customFormat="1" ht="30.6" customHeight="1">
      <c r="C33" s="627" t="s">
        <v>315</v>
      </c>
      <c r="D33" s="910" t="s">
        <v>412</v>
      </c>
      <c r="E33" s="911"/>
      <c r="F33" s="911"/>
      <c r="G33" s="911"/>
    </row>
    <row r="34" spans="2:7" s="627" customFormat="1" ht="30" customHeight="1">
      <c r="C34" s="627" t="s">
        <v>322</v>
      </c>
      <c r="D34" s="910" t="s">
        <v>413</v>
      </c>
      <c r="E34" s="911"/>
      <c r="F34" s="911"/>
      <c r="G34" s="911"/>
    </row>
    <row r="35" spans="2:7" s="627" customFormat="1" ht="28.2" customHeight="1">
      <c r="C35" s="627" t="s">
        <v>406</v>
      </c>
      <c r="D35" s="910" t="s">
        <v>415</v>
      </c>
      <c r="E35" s="911"/>
      <c r="F35" s="911"/>
      <c r="G35" s="911"/>
    </row>
    <row r="36" spans="2:7" s="627" customFormat="1">
      <c r="D36" s="832"/>
      <c r="E36" s="836"/>
      <c r="F36" s="836"/>
      <c r="G36" s="836"/>
    </row>
    <row r="37" spans="2:7" s="630" customFormat="1" ht="15.6">
      <c r="B37" s="630" t="s">
        <v>230</v>
      </c>
      <c r="C37" s="908" t="s">
        <v>521</v>
      </c>
      <c r="D37" s="909"/>
      <c r="E37" s="909"/>
      <c r="F37" s="909"/>
      <c r="G37" s="909"/>
    </row>
    <row r="38" spans="2:7" s="627" customFormat="1">
      <c r="C38" s="627" t="s">
        <v>492</v>
      </c>
      <c r="D38" s="910" t="s">
        <v>485</v>
      </c>
      <c r="E38" s="911"/>
      <c r="F38" s="911"/>
      <c r="G38" s="911"/>
    </row>
    <row r="39" spans="2:7" s="627" customFormat="1" ht="13.2" customHeight="1">
      <c r="C39" s="627" t="s">
        <v>493</v>
      </c>
      <c r="D39" s="910" t="s">
        <v>487</v>
      </c>
      <c r="E39" s="911"/>
      <c r="F39" s="911"/>
      <c r="G39" s="911"/>
    </row>
    <row r="40" spans="2:7" s="627" customFormat="1" ht="13.2" customHeight="1">
      <c r="C40" s="627" t="s">
        <v>494</v>
      </c>
      <c r="D40" s="910" t="s">
        <v>486</v>
      </c>
      <c r="E40" s="911"/>
      <c r="F40" s="911"/>
      <c r="G40" s="911"/>
    </row>
    <row r="41" spans="2:7" s="627" customFormat="1" ht="12.6" customHeight="1">
      <c r="C41" s="627" t="s">
        <v>495</v>
      </c>
      <c r="D41" s="910" t="s">
        <v>488</v>
      </c>
      <c r="E41" s="911"/>
      <c r="F41" s="911"/>
      <c r="G41" s="911"/>
    </row>
    <row r="42" spans="2:7" s="627" customFormat="1" ht="12.6" customHeight="1">
      <c r="C42" s="627" t="s">
        <v>496</v>
      </c>
      <c r="D42" s="910" t="s">
        <v>489</v>
      </c>
      <c r="E42" s="911"/>
      <c r="F42" s="911"/>
      <c r="G42" s="911"/>
    </row>
    <row r="43" spans="2:7" s="627" customFormat="1" ht="69" customHeight="1">
      <c r="D43" s="910" t="s">
        <v>512</v>
      </c>
      <c r="E43" s="914"/>
      <c r="F43" s="914"/>
      <c r="G43" s="914"/>
    </row>
    <row r="44" spans="2:7" s="627" customFormat="1" ht="8.4" customHeight="1">
      <c r="D44" s="832"/>
      <c r="E44" s="836"/>
      <c r="F44" s="836"/>
      <c r="G44" s="836"/>
    </row>
    <row r="45" spans="2:7" s="630" customFormat="1" ht="15.6">
      <c r="B45" s="630" t="s">
        <v>266</v>
      </c>
      <c r="C45" s="908" t="s">
        <v>316</v>
      </c>
      <c r="D45" s="912"/>
      <c r="E45" s="912"/>
      <c r="F45" s="912"/>
      <c r="G45" s="912"/>
    </row>
    <row r="46" spans="2:7" s="631" customFormat="1">
      <c r="C46" s="631" t="s">
        <v>358</v>
      </c>
      <c r="D46" s="913" t="s">
        <v>416</v>
      </c>
      <c r="E46" s="912"/>
      <c r="F46" s="912"/>
      <c r="G46" s="912"/>
    </row>
    <row r="47" spans="2:7" s="631" customFormat="1">
      <c r="C47" s="631" t="s">
        <v>268</v>
      </c>
      <c r="D47" s="913" t="s">
        <v>477</v>
      </c>
      <c r="E47" s="912"/>
      <c r="F47" s="912"/>
      <c r="G47" s="912"/>
    </row>
    <row r="48" spans="2:7" s="631" customFormat="1">
      <c r="D48" s="906">
        <v>300</v>
      </c>
      <c r="E48" s="907"/>
      <c r="F48" s="631" t="s">
        <v>333</v>
      </c>
    </row>
    <row r="49" spans="2:7" s="631" customFormat="1">
      <c r="D49" s="906">
        <f>+D48*12</f>
        <v>3600</v>
      </c>
      <c r="E49" s="907"/>
      <c r="F49" s="631" t="s">
        <v>325</v>
      </c>
    </row>
    <row r="50" spans="2:7" s="631" customFormat="1">
      <c r="C50" s="631" t="s">
        <v>359</v>
      </c>
      <c r="D50" s="913" t="s">
        <v>481</v>
      </c>
      <c r="E50" s="912"/>
      <c r="F50" s="912"/>
      <c r="G50" s="912"/>
    </row>
    <row r="51" spans="2:7" s="631" customFormat="1">
      <c r="D51" s="906">
        <f>+G104</f>
        <v>300</v>
      </c>
      <c r="E51" s="907"/>
      <c r="F51" s="631" t="s">
        <v>325</v>
      </c>
    </row>
    <row r="52" spans="2:7" s="631" customFormat="1">
      <c r="C52" s="631" t="s">
        <v>479</v>
      </c>
      <c r="D52" s="913" t="s">
        <v>402</v>
      </c>
      <c r="E52" s="912"/>
      <c r="F52" s="912"/>
      <c r="G52" s="912"/>
    </row>
    <row r="53" spans="2:7" s="631" customFormat="1">
      <c r="D53" s="906">
        <v>504.33</v>
      </c>
      <c r="E53" s="907"/>
      <c r="F53" s="631" t="s">
        <v>333</v>
      </c>
    </row>
    <row r="54" spans="2:7" s="631" customFormat="1">
      <c r="D54" s="906">
        <f>+D53*12</f>
        <v>6051.96</v>
      </c>
      <c r="E54" s="907"/>
      <c r="F54" s="631" t="s">
        <v>325</v>
      </c>
    </row>
    <row r="55" spans="2:7" s="631" customFormat="1">
      <c r="C55" s="631" t="s">
        <v>480</v>
      </c>
      <c r="D55" s="915" t="s">
        <v>365</v>
      </c>
      <c r="E55" s="912"/>
      <c r="F55" s="912"/>
      <c r="G55" s="912"/>
    </row>
    <row r="56" spans="2:7" s="631" customFormat="1">
      <c r="D56" s="633"/>
    </row>
    <row r="57" spans="2:7" s="630" customFormat="1" ht="15.6">
      <c r="B57" s="630" t="s">
        <v>334</v>
      </c>
      <c r="C57" s="908" t="s">
        <v>317</v>
      </c>
      <c r="D57" s="912"/>
      <c r="E57" s="912"/>
      <c r="F57" s="912"/>
      <c r="G57" s="912"/>
    </row>
    <row r="58" spans="2:7" s="631" customFormat="1">
      <c r="C58" s="631" t="s">
        <v>360</v>
      </c>
      <c r="D58" s="913" t="s">
        <v>417</v>
      </c>
      <c r="E58" s="912"/>
      <c r="F58" s="912"/>
      <c r="G58" s="912"/>
    </row>
    <row r="59" spans="2:7" s="631" customFormat="1">
      <c r="C59" s="631" t="s">
        <v>361</v>
      </c>
      <c r="D59" s="913" t="s">
        <v>419</v>
      </c>
      <c r="E59" s="912"/>
      <c r="F59" s="912"/>
      <c r="G59" s="912"/>
    </row>
    <row r="60" spans="2:7" s="631" customFormat="1" ht="29.4" customHeight="1">
      <c r="D60" s="910" t="s">
        <v>505</v>
      </c>
      <c r="E60" s="914"/>
      <c r="F60" s="914"/>
      <c r="G60" s="914"/>
    </row>
    <row r="61" spans="2:7" s="631" customFormat="1"/>
    <row r="62" spans="2:7" s="630" customFormat="1" ht="15.6">
      <c r="B62" s="630" t="s">
        <v>269</v>
      </c>
      <c r="C62" s="908" t="s">
        <v>271</v>
      </c>
      <c r="D62" s="912"/>
      <c r="E62" s="912"/>
      <c r="F62" s="912"/>
      <c r="G62" s="912"/>
    </row>
    <row r="63" spans="2:7" s="627" customFormat="1" ht="40.200000000000003" customHeight="1">
      <c r="C63" s="627" t="s">
        <v>362</v>
      </c>
      <c r="D63" s="910" t="s">
        <v>473</v>
      </c>
      <c r="E63" s="911"/>
      <c r="F63" s="911"/>
      <c r="G63" s="911"/>
    </row>
    <row r="64" spans="2:7" s="631" customFormat="1"/>
    <row r="65" spans="2:7" s="630" customFormat="1" ht="15.6">
      <c r="B65" s="630" t="s">
        <v>270</v>
      </c>
      <c r="C65" s="908" t="s">
        <v>320</v>
      </c>
      <c r="D65" s="912"/>
      <c r="E65" s="912"/>
      <c r="F65" s="912"/>
      <c r="G65" s="912"/>
    </row>
    <row r="66" spans="2:7" s="631" customFormat="1">
      <c r="C66" s="631" t="s">
        <v>363</v>
      </c>
      <c r="D66" s="913" t="s">
        <v>275</v>
      </c>
      <c r="E66" s="912"/>
      <c r="F66" s="912"/>
      <c r="G66" s="912"/>
    </row>
    <row r="67" spans="2:7" s="631" customFormat="1" ht="18.600000000000001" customHeight="1"/>
    <row r="68" spans="2:7" s="630" customFormat="1" ht="15.6">
      <c r="B68" s="630" t="s">
        <v>356</v>
      </c>
      <c r="C68" s="908" t="s">
        <v>321</v>
      </c>
      <c r="D68" s="912"/>
      <c r="E68" s="912"/>
      <c r="F68" s="912"/>
      <c r="G68" s="912"/>
    </row>
    <row r="69" spans="2:7" s="627" customFormat="1" ht="24.6" customHeight="1">
      <c r="C69" s="627" t="s">
        <v>272</v>
      </c>
      <c r="D69" s="910" t="s">
        <v>420</v>
      </c>
      <c r="E69" s="911"/>
      <c r="F69" s="911"/>
      <c r="G69" s="911"/>
    </row>
    <row r="70" spans="2:7" s="631" customFormat="1"/>
    <row r="71" spans="2:7" s="630" customFormat="1" ht="15.6">
      <c r="B71" s="630" t="s">
        <v>335</v>
      </c>
      <c r="C71" s="908" t="s">
        <v>327</v>
      </c>
      <c r="D71" s="912"/>
      <c r="E71" s="912"/>
      <c r="F71" s="912"/>
      <c r="G71" s="912"/>
    </row>
    <row r="72" spans="2:7" s="631" customFormat="1">
      <c r="C72" s="631" t="s">
        <v>273</v>
      </c>
      <c r="D72" s="913" t="s">
        <v>418</v>
      </c>
      <c r="E72" s="912"/>
      <c r="F72" s="912"/>
      <c r="G72" s="912"/>
    </row>
    <row r="73" spans="2:7" s="631" customFormat="1"/>
    <row r="74" spans="2:7" s="628" customFormat="1" ht="15.6">
      <c r="B74" s="628" t="s">
        <v>357</v>
      </c>
      <c r="C74" s="916" t="s">
        <v>318</v>
      </c>
      <c r="D74" s="911"/>
      <c r="E74" s="911"/>
      <c r="F74" s="911"/>
      <c r="G74" s="911"/>
    </row>
    <row r="75" spans="2:7" s="627" customFormat="1" ht="14.4" customHeight="1">
      <c r="C75" s="627" t="s">
        <v>276</v>
      </c>
      <c r="D75" s="910" t="s">
        <v>460</v>
      </c>
      <c r="E75" s="911"/>
      <c r="F75" s="911"/>
      <c r="G75" s="911"/>
    </row>
    <row r="76" spans="2:7" s="627" customFormat="1" ht="14.4" customHeight="1">
      <c r="C76" s="627" t="s">
        <v>364</v>
      </c>
      <c r="D76" s="910" t="s">
        <v>461</v>
      </c>
      <c r="E76" s="911"/>
      <c r="F76" s="911"/>
      <c r="G76" s="911"/>
    </row>
    <row r="77" spans="2:7" s="627" customFormat="1" ht="27.6" customHeight="1">
      <c r="C77" s="627" t="s">
        <v>459</v>
      </c>
      <c r="D77" s="910" t="s">
        <v>462</v>
      </c>
      <c r="E77" s="914"/>
      <c r="F77" s="914"/>
      <c r="G77" s="914"/>
    </row>
    <row r="78" spans="2:7" s="631" customFormat="1"/>
    <row r="79" spans="2:7" s="629" customFormat="1" ht="47.4" customHeight="1">
      <c r="B79" s="628" t="s">
        <v>277</v>
      </c>
      <c r="C79" s="916" t="s">
        <v>513</v>
      </c>
      <c r="D79" s="911"/>
      <c r="E79" s="911"/>
      <c r="F79" s="911"/>
      <c r="G79" s="911"/>
    </row>
    <row r="80" spans="2:7" s="631" customFormat="1"/>
    <row r="84" spans="2:7" s="725" customFormat="1" ht="15.6">
      <c r="B84" s="917" t="s">
        <v>428</v>
      </c>
      <c r="C84" s="918"/>
      <c r="D84" s="918"/>
      <c r="E84" s="918"/>
      <c r="F84" s="918"/>
      <c r="G84" s="918"/>
    </row>
    <row r="85" spans="2:7" s="725" customFormat="1" ht="15.6">
      <c r="B85" s="726"/>
      <c r="C85" s="727"/>
      <c r="D85" s="727"/>
      <c r="E85" s="727"/>
      <c r="F85" s="727"/>
      <c r="G85" s="727"/>
    </row>
    <row r="86" spans="2:7" s="725" customFormat="1" ht="15.6">
      <c r="B86" s="895" t="s">
        <v>429</v>
      </c>
      <c r="C86" s="896"/>
      <c r="D86" s="896"/>
      <c r="E86" s="896"/>
      <c r="F86" s="896"/>
      <c r="G86" s="896"/>
    </row>
    <row r="87" spans="2:7" s="728" customFormat="1">
      <c r="B87" s="728" t="s">
        <v>402</v>
      </c>
    </row>
    <row r="88" spans="2:7" s="728" customFormat="1">
      <c r="B88" s="728" t="s">
        <v>333</v>
      </c>
      <c r="G88" s="729">
        <v>504.33</v>
      </c>
    </row>
    <row r="89" spans="2:7" s="728" customFormat="1">
      <c r="B89" s="728" t="s">
        <v>325</v>
      </c>
      <c r="G89" s="729">
        <f>+G88*12</f>
        <v>6051.96</v>
      </c>
    </row>
    <row r="90" spans="2:7" s="728" customFormat="1"/>
    <row r="91" spans="2:7" s="725" customFormat="1" ht="15.6">
      <c r="B91" s="895" t="s">
        <v>430</v>
      </c>
      <c r="C91" s="896"/>
      <c r="D91" s="896"/>
      <c r="E91" s="896"/>
      <c r="F91" s="896"/>
      <c r="G91" s="896"/>
    </row>
    <row r="92" spans="2:7" s="728" customFormat="1">
      <c r="B92" s="728" t="s">
        <v>325</v>
      </c>
      <c r="G92" s="729">
        <v>11372</v>
      </c>
    </row>
    <row r="93" spans="2:7" s="728" customFormat="1"/>
    <row r="94" spans="2:7" s="725" customFormat="1" ht="15.6">
      <c r="B94" s="895" t="s">
        <v>431</v>
      </c>
      <c r="C94" s="896"/>
      <c r="D94" s="896"/>
      <c r="E94" s="896"/>
      <c r="F94" s="896"/>
      <c r="G94" s="896"/>
    </row>
    <row r="95" spans="2:7" s="728" customFormat="1">
      <c r="B95" s="728" t="s">
        <v>325</v>
      </c>
      <c r="G95" s="729">
        <v>14664</v>
      </c>
    </row>
    <row r="96" spans="2:7" s="728" customFormat="1"/>
    <row r="97" spans="2:7" s="725" customFormat="1" ht="15.6">
      <c r="B97" s="895" t="s">
        <v>482</v>
      </c>
      <c r="C97" s="896"/>
      <c r="D97" s="896"/>
      <c r="E97" s="896"/>
      <c r="F97" s="896"/>
      <c r="G97" s="896"/>
    </row>
    <row r="98" spans="2:7" s="728" customFormat="1">
      <c r="B98" s="728" t="s">
        <v>476</v>
      </c>
    </row>
    <row r="99" spans="2:7" s="728" customFormat="1">
      <c r="B99" s="728" t="s">
        <v>333</v>
      </c>
      <c r="G99" s="729">
        <v>300</v>
      </c>
    </row>
    <row r="100" spans="2:7" s="728" customFormat="1">
      <c r="B100" s="728" t="s">
        <v>325</v>
      </c>
      <c r="G100" s="729">
        <f>+G99*12</f>
        <v>3600</v>
      </c>
    </row>
    <row r="102" spans="2:7" s="725" customFormat="1" ht="15.6">
      <c r="B102" s="895" t="s">
        <v>483</v>
      </c>
      <c r="C102" s="896"/>
      <c r="D102" s="896"/>
      <c r="E102" s="896"/>
      <c r="F102" s="896"/>
      <c r="G102" s="896"/>
    </row>
    <row r="103" spans="2:7" s="728" customFormat="1">
      <c r="B103" s="728" t="s">
        <v>484</v>
      </c>
    </row>
    <row r="104" spans="2:7" s="728" customFormat="1">
      <c r="B104" s="728" t="s">
        <v>325</v>
      </c>
      <c r="G104" s="729">
        <v>300</v>
      </c>
    </row>
    <row r="106" spans="2:7" ht="13.8">
      <c r="B106" s="895" t="s">
        <v>522</v>
      </c>
      <c r="C106" s="896"/>
      <c r="D106" s="896"/>
      <c r="E106" s="896"/>
      <c r="F106" s="896"/>
      <c r="G106" s="896"/>
    </row>
    <row r="107" spans="2:7">
      <c r="F107" s="728"/>
      <c r="G107" s="728"/>
    </row>
    <row r="108" spans="2:7">
      <c r="B108" s="892" t="s">
        <v>399</v>
      </c>
      <c r="C108" s="728"/>
      <c r="D108" s="728"/>
      <c r="E108" s="728"/>
      <c r="F108" s="728"/>
      <c r="G108" s="728"/>
    </row>
    <row r="109" spans="2:7">
      <c r="B109" s="892" t="s">
        <v>391</v>
      </c>
      <c r="C109" s="728"/>
      <c r="D109" s="728"/>
      <c r="E109" s="728"/>
    </row>
  </sheetData>
  <sheetProtection selectLockedCells="1" selectUnlockedCells="1"/>
  <mergeCells count="68">
    <mergeCell ref="B86:G86"/>
    <mergeCell ref="B91:G91"/>
    <mergeCell ref="B94:G94"/>
    <mergeCell ref="D75:G75"/>
    <mergeCell ref="E32:G32"/>
    <mergeCell ref="C74:G74"/>
    <mergeCell ref="C79:G79"/>
    <mergeCell ref="B84:G84"/>
    <mergeCell ref="D72:G72"/>
    <mergeCell ref="D76:G76"/>
    <mergeCell ref="D77:G77"/>
    <mergeCell ref="C68:G68"/>
    <mergeCell ref="C71:G71"/>
    <mergeCell ref="D66:G66"/>
    <mergeCell ref="D69:G69"/>
    <mergeCell ref="D54:E54"/>
    <mergeCell ref="C45:G45"/>
    <mergeCell ref="C57:G57"/>
    <mergeCell ref="C62:G62"/>
    <mergeCell ref="C65:G65"/>
    <mergeCell ref="D58:G58"/>
    <mergeCell ref="D59:G59"/>
    <mergeCell ref="D63:G63"/>
    <mergeCell ref="D46:G46"/>
    <mergeCell ref="D52:G52"/>
    <mergeCell ref="D55:G55"/>
    <mergeCell ref="D42:G42"/>
    <mergeCell ref="D39:G39"/>
    <mergeCell ref="D40:G40"/>
    <mergeCell ref="D43:G43"/>
    <mergeCell ref="C20:G20"/>
    <mergeCell ref="D33:G33"/>
    <mergeCell ref="D34:G34"/>
    <mergeCell ref="D35:G35"/>
    <mergeCell ref="E26:G26"/>
    <mergeCell ref="D27:G27"/>
    <mergeCell ref="C4:G4"/>
    <mergeCell ref="B97:G97"/>
    <mergeCell ref="D49:E49"/>
    <mergeCell ref="D50:G50"/>
    <mergeCell ref="D51:E51"/>
    <mergeCell ref="D60:G60"/>
    <mergeCell ref="E23:G23"/>
    <mergeCell ref="E24:G24"/>
    <mergeCell ref="E25:G25"/>
    <mergeCell ref="D22:G22"/>
    <mergeCell ref="E28:G28"/>
    <mergeCell ref="E29:G29"/>
    <mergeCell ref="E30:G30"/>
    <mergeCell ref="E31:G31"/>
    <mergeCell ref="D53:E53"/>
    <mergeCell ref="D47:G47"/>
    <mergeCell ref="B5:G5"/>
    <mergeCell ref="B106:G106"/>
    <mergeCell ref="B9:G9"/>
    <mergeCell ref="B6:G6"/>
    <mergeCell ref="B12:G12"/>
    <mergeCell ref="B15:G15"/>
    <mergeCell ref="B18:G18"/>
    <mergeCell ref="B17:G17"/>
    <mergeCell ref="B14:G14"/>
    <mergeCell ref="B11:G11"/>
    <mergeCell ref="B8:G8"/>
    <mergeCell ref="B102:G102"/>
    <mergeCell ref="D48:E48"/>
    <mergeCell ref="C37:G37"/>
    <mergeCell ref="D38:G38"/>
    <mergeCell ref="D41:G41"/>
  </mergeCells>
  <phoneticPr fontId="3" type="noConversion"/>
  <dataValidations count="2">
    <dataValidation type="list" showInputMessage="1" showErrorMessage="1" sqref="B16">
      <formula1>$B$592:$B$595</formula1>
    </dataValidation>
    <dataValidation type="list" showInputMessage="1" showErrorMessage="1" sqref="B15:G15">
      <formula1>$B$107:$B$110</formula1>
    </dataValidation>
  </dataValidations>
  <pageMargins left="0.5" right="0.2" top="0.2" bottom="0.3" header="0.1" footer="0.1"/>
  <pageSetup scale="96" fitToHeight="2" orientation="portrait" r:id="rId1"/>
  <headerFooter alignWithMargins="0">
    <oddFooter>&amp;L&amp;F, &amp;A</oddFooter>
  </headerFooter>
  <rowBreaks count="1" manualBreakCount="1">
    <brk id="44" max="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8"/>
  <sheetViews>
    <sheetView view="pageBreakPreview" zoomScaleNormal="100" zoomScaleSheetLayoutView="100" workbookViewId="0">
      <pane ySplit="8" topLeftCell="A9" activePane="bottomLeft" state="frozen"/>
      <selection pane="bottomLeft" activeCell="C15" sqref="C15:F15"/>
    </sheetView>
  </sheetViews>
  <sheetFormatPr defaultColWidth="8.88671875" defaultRowHeight="13.2"/>
  <cols>
    <col min="1" max="2" width="2.6640625" style="519" customWidth="1"/>
    <col min="3" max="3" width="36.6640625" style="519" customWidth="1"/>
    <col min="4" max="4" width="3.44140625" style="519" customWidth="1"/>
    <col min="5" max="5" width="24.6640625" style="519" customWidth="1"/>
    <col min="6" max="6" width="28.6640625" style="460" customWidth="1"/>
    <col min="7" max="7" width="2.44140625" style="459" customWidth="1"/>
    <col min="8" max="8" width="3.5546875" style="460" customWidth="1"/>
    <col min="9" max="16384" width="8.88671875" style="460"/>
  </cols>
  <sheetData>
    <row r="1" spans="1:9">
      <c r="A1" s="458"/>
      <c r="B1" s="458"/>
      <c r="C1" s="458"/>
      <c r="D1" s="458"/>
      <c r="E1" s="458"/>
      <c r="F1" s="459"/>
      <c r="H1" s="459"/>
      <c r="I1" s="459"/>
    </row>
    <row r="2" spans="1:9" s="463" customFormat="1" ht="23.25" customHeight="1">
      <c r="A2" s="461"/>
      <c r="B2" s="461"/>
      <c r="C2" s="1008" t="str">
        <f>+'A. Instructions'!B6</f>
        <v>Parish Name, City</v>
      </c>
      <c r="D2" s="1009"/>
      <c r="E2" s="1023" t="s">
        <v>400</v>
      </c>
      <c r="F2" s="1024"/>
      <c r="G2" s="462"/>
      <c r="H2" s="462"/>
    </row>
    <row r="3" spans="1:9" s="463" customFormat="1" ht="16.8" hidden="1" customHeight="1">
      <c r="A3" s="461"/>
      <c r="B3" s="461"/>
      <c r="C3" s="1010"/>
      <c r="D3" s="1010"/>
      <c r="E3" s="1024"/>
      <c r="F3" s="1024"/>
      <c r="G3" s="462"/>
      <c r="H3" s="462"/>
    </row>
    <row r="4" spans="1:9" s="467" customFormat="1" ht="15.6" hidden="1" customHeight="1">
      <c r="A4" s="464"/>
      <c r="B4" s="464"/>
      <c r="C4" s="465"/>
      <c r="D4" s="465"/>
      <c r="E4" s="464"/>
      <c r="F4" s="466"/>
      <c r="G4" s="466"/>
      <c r="H4" s="466"/>
    </row>
    <row r="5" spans="1:9" ht="19.2" hidden="1" customHeight="1">
      <c r="A5" s="458"/>
      <c r="B5" s="458"/>
      <c r="C5" s="1011" t="s">
        <v>390</v>
      </c>
      <c r="D5" s="1011"/>
      <c r="E5" s="1012"/>
      <c r="F5" s="1012"/>
      <c r="H5" s="459"/>
    </row>
    <row r="6" spans="1:9" ht="13.2" hidden="1" customHeight="1">
      <c r="A6" s="458"/>
      <c r="B6" s="458"/>
      <c r="C6" s="468"/>
      <c r="D6" s="468"/>
      <c r="E6" s="468"/>
      <c r="F6" s="468"/>
      <c r="H6" s="459"/>
    </row>
    <row r="7" spans="1:9" ht="20.399999999999999" hidden="1" customHeight="1">
      <c r="A7" s="458"/>
      <c r="B7" s="458"/>
      <c r="C7" s="469"/>
      <c r="D7" s="470"/>
      <c r="E7" s="471"/>
      <c r="F7" s="471"/>
      <c r="H7" s="459"/>
    </row>
    <row r="8" spans="1:9" s="831" customFormat="1" ht="24" customHeight="1">
      <c r="A8" s="886"/>
      <c r="B8" s="886"/>
      <c r="C8" s="887">
        <f>+'A. Instructions'!B15</f>
        <v>0</v>
      </c>
      <c r="D8" s="888"/>
      <c r="E8" s="889"/>
      <c r="F8" s="890"/>
      <c r="G8" s="891"/>
      <c r="H8" s="830"/>
    </row>
    <row r="9" spans="1:9" ht="10.5" customHeight="1">
      <c r="A9" s="458"/>
      <c r="B9" s="458"/>
      <c r="C9" s="472"/>
      <c r="D9" s="472"/>
      <c r="E9" s="473"/>
      <c r="F9" s="474"/>
      <c r="H9" s="459"/>
    </row>
    <row r="10" spans="1:9" ht="12.6" customHeight="1">
      <c r="A10" s="458"/>
      <c r="B10" s="458"/>
      <c r="C10" s="475"/>
      <c r="D10" s="475"/>
      <c r="E10" s="476"/>
      <c r="F10" s="477"/>
      <c r="H10" s="459"/>
    </row>
    <row r="11" spans="1:9" s="484" customFormat="1" ht="20.25" customHeight="1">
      <c r="A11" s="478"/>
      <c r="B11" s="478"/>
      <c r="C11" s="479" t="s">
        <v>260</v>
      </c>
      <c r="D11" s="480"/>
      <c r="E11" s="481">
        <f>+'I. Summary'!L62</f>
        <v>0</v>
      </c>
      <c r="F11" s="482"/>
      <c r="G11" s="483"/>
      <c r="H11" s="483"/>
    </row>
    <row r="12" spans="1:9" s="484" customFormat="1" ht="20.25" customHeight="1">
      <c r="A12" s="478"/>
      <c r="B12" s="478"/>
      <c r="C12" s="479" t="s">
        <v>261</v>
      </c>
      <c r="D12" s="480"/>
      <c r="E12" s="481">
        <f>+'I. Summary'!L85</f>
        <v>0</v>
      </c>
      <c r="F12" s="482"/>
      <c r="G12" s="483"/>
      <c r="H12" s="483"/>
    </row>
    <row r="13" spans="1:9" ht="5.25" customHeight="1">
      <c r="A13" s="458"/>
      <c r="B13" s="458"/>
      <c r="C13" s="458"/>
      <c r="D13" s="458"/>
      <c r="E13" s="458"/>
      <c r="F13" s="459"/>
      <c r="H13" s="459"/>
    </row>
    <row r="14" spans="1:9" ht="36" customHeight="1">
      <c r="A14" s="458"/>
      <c r="B14" s="458"/>
      <c r="C14" s="1013" t="s">
        <v>262</v>
      </c>
      <c r="D14" s="1013"/>
      <c r="E14" s="1013"/>
      <c r="F14" s="1014"/>
      <c r="H14" s="459"/>
    </row>
    <row r="15" spans="1:9" s="487" customFormat="1" ht="63.6" customHeight="1">
      <c r="A15" s="485"/>
      <c r="B15" s="485"/>
      <c r="C15" s="1017" t="s">
        <v>230</v>
      </c>
      <c r="D15" s="1018"/>
      <c r="E15" s="1019"/>
      <c r="F15" s="1020"/>
      <c r="G15" s="486"/>
      <c r="H15" s="486"/>
    </row>
    <row r="16" spans="1:9" ht="9" customHeight="1" thickBot="1">
      <c r="A16" s="458"/>
      <c r="B16" s="458"/>
      <c r="C16" s="488"/>
      <c r="D16" s="488"/>
      <c r="E16" s="458"/>
      <c r="F16" s="459"/>
      <c r="H16" s="459"/>
    </row>
    <row r="17" spans="1:8" s="493" customFormat="1" ht="66" customHeight="1">
      <c r="A17" s="489"/>
      <c r="B17" s="489"/>
      <c r="C17" s="490" t="s">
        <v>323</v>
      </c>
      <c r="D17" s="491"/>
      <c r="E17" s="1021" t="s">
        <v>403</v>
      </c>
      <c r="F17" s="1022"/>
      <c r="G17" s="492"/>
      <c r="H17" s="492"/>
    </row>
    <row r="18" spans="1:8" s="487" customFormat="1" ht="13.8">
      <c r="A18" s="485"/>
      <c r="B18" s="485"/>
      <c r="C18" s="494" t="s">
        <v>385</v>
      </c>
      <c r="D18" s="495"/>
      <c r="E18" s="496"/>
      <c r="F18" s="497"/>
      <c r="G18" s="486"/>
      <c r="H18" s="486"/>
    </row>
    <row r="19" spans="1:8" s="487" customFormat="1" ht="13.8">
      <c r="A19" s="485"/>
      <c r="B19" s="485"/>
      <c r="C19" s="494" t="s">
        <v>387</v>
      </c>
      <c r="D19" s="495"/>
      <c r="E19" s="496"/>
      <c r="F19" s="498"/>
      <c r="G19" s="486"/>
      <c r="H19" s="486"/>
    </row>
    <row r="20" spans="1:8" s="487" customFormat="1" ht="13.8">
      <c r="A20" s="485"/>
      <c r="B20" s="485"/>
      <c r="C20" s="494" t="s">
        <v>385</v>
      </c>
      <c r="D20" s="499"/>
      <c r="E20" s="500"/>
      <c r="F20" s="497"/>
      <c r="G20" s="486"/>
      <c r="H20" s="486"/>
    </row>
    <row r="21" spans="1:8" s="487" customFormat="1" ht="13.8">
      <c r="A21" s="485"/>
      <c r="B21" s="485"/>
      <c r="C21" s="494" t="s">
        <v>388</v>
      </c>
      <c r="D21" s="501"/>
      <c r="E21" s="499" t="s">
        <v>386</v>
      </c>
      <c r="F21" s="502"/>
      <c r="G21" s="486"/>
      <c r="H21" s="486"/>
    </row>
    <row r="22" spans="1:8" s="487" customFormat="1" ht="14.4" thickBot="1">
      <c r="A22" s="485"/>
      <c r="B22" s="485"/>
      <c r="C22" s="503"/>
      <c r="D22" s="504"/>
      <c r="E22" s="505"/>
      <c r="F22" s="506"/>
      <c r="G22" s="486"/>
      <c r="H22" s="486"/>
    </row>
    <row r="23" spans="1:8" s="487" customFormat="1" ht="6.75" customHeight="1" thickBot="1"/>
    <row r="24" spans="1:8" s="493" customFormat="1" ht="69.599999999999994" customHeight="1">
      <c r="A24" s="489"/>
      <c r="B24" s="489"/>
      <c r="C24" s="490" t="s">
        <v>384</v>
      </c>
      <c r="D24" s="491"/>
      <c r="E24" s="1021" t="s">
        <v>404</v>
      </c>
      <c r="F24" s="1022"/>
      <c r="G24" s="492"/>
      <c r="H24" s="492"/>
    </row>
    <row r="25" spans="1:8" s="487" customFormat="1" ht="13.8">
      <c r="A25" s="485"/>
      <c r="B25" s="485"/>
      <c r="C25" s="494" t="s">
        <v>385</v>
      </c>
      <c r="D25" s="495"/>
      <c r="E25" s="496"/>
      <c r="F25" s="497"/>
      <c r="G25" s="486"/>
      <c r="H25" s="486"/>
    </row>
    <row r="26" spans="1:8" s="487" customFormat="1" ht="13.8">
      <c r="A26" s="485"/>
      <c r="B26" s="485"/>
      <c r="C26" s="507" t="s">
        <v>387</v>
      </c>
      <c r="D26" s="495"/>
      <c r="E26" s="496"/>
      <c r="F26" s="498"/>
      <c r="G26" s="486"/>
      <c r="H26" s="486"/>
    </row>
    <row r="27" spans="1:8" s="487" customFormat="1" ht="13.8">
      <c r="A27" s="485"/>
      <c r="B27" s="485"/>
      <c r="C27" s="507" t="s">
        <v>385</v>
      </c>
      <c r="D27" s="499"/>
      <c r="E27" s="500"/>
      <c r="F27" s="497"/>
      <c r="G27" s="486"/>
      <c r="H27" s="486"/>
    </row>
    <row r="28" spans="1:8" s="487" customFormat="1" ht="13.8">
      <c r="A28" s="485"/>
      <c r="B28" s="485"/>
      <c r="C28" s="507" t="s">
        <v>389</v>
      </c>
      <c r="D28" s="501"/>
      <c r="E28" s="508" t="s">
        <v>386</v>
      </c>
      <c r="F28" s="502"/>
      <c r="G28" s="486"/>
      <c r="H28" s="486"/>
    </row>
    <row r="29" spans="1:8" s="487" customFormat="1" ht="15.6" thickBot="1">
      <c r="A29" s="485"/>
      <c r="B29" s="485"/>
      <c r="C29" s="509"/>
      <c r="D29" s="510"/>
      <c r="E29" s="511"/>
      <c r="F29" s="506"/>
      <c r="G29" s="486"/>
      <c r="H29" s="486"/>
    </row>
    <row r="30" spans="1:8" s="512" customFormat="1" ht="6.75" customHeight="1"/>
    <row r="31" spans="1:8" s="515" customFormat="1" ht="124.2" customHeight="1">
      <c r="A31" s="513"/>
      <c r="B31" s="513"/>
      <c r="C31" s="1015" t="s">
        <v>401</v>
      </c>
      <c r="D31" s="1015"/>
      <c r="E31" s="1016"/>
      <c r="F31" s="1016"/>
      <c r="G31" s="514"/>
      <c r="H31" s="514"/>
    </row>
    <row r="32" spans="1:8" s="518" customFormat="1">
      <c r="A32" s="516"/>
      <c r="B32" s="516"/>
      <c r="C32" s="516"/>
      <c r="D32" s="516"/>
      <c r="E32" s="516"/>
      <c r="F32" s="517"/>
      <c r="G32" s="517"/>
      <c r="H32" s="517"/>
    </row>
    <row r="33" spans="1:8">
      <c r="A33" s="458"/>
      <c r="B33" s="458"/>
      <c r="C33" s="458"/>
      <c r="D33" s="458"/>
      <c r="E33" s="458"/>
      <c r="F33" s="459"/>
      <c r="H33" s="459"/>
    </row>
    <row r="34" spans="1:8">
      <c r="H34" s="459"/>
    </row>
    <row r="35" spans="1:8">
      <c r="H35" s="459"/>
    </row>
    <row r="36" spans="1:8">
      <c r="H36" s="459"/>
    </row>
    <row r="37" spans="1:8">
      <c r="H37" s="459"/>
    </row>
    <row r="38" spans="1:8">
      <c r="H38" s="459"/>
    </row>
  </sheetData>
  <mergeCells count="8">
    <mergeCell ref="C2:D3"/>
    <mergeCell ref="C5:F5"/>
    <mergeCell ref="C14:F14"/>
    <mergeCell ref="C31:F31"/>
    <mergeCell ref="C15:F15"/>
    <mergeCell ref="E24:F24"/>
    <mergeCell ref="E17:F17"/>
    <mergeCell ref="E2:F3"/>
  </mergeCells>
  <phoneticPr fontId="3" type="noConversion"/>
  <pageMargins left="0.25" right="0.25" top="0.25" bottom="0.75" header="0.5" footer="0.25"/>
  <pageSetup orientation="portrait" r:id="rId1"/>
  <headerFooter alignWithMargins="0">
    <oddFooter>&amp;L&amp;F&amp;C&amp;A&amp;RPage &amp;P of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view="pageBreakPreview" zoomScale="110" zoomScaleNormal="100" zoomScaleSheetLayoutView="110" workbookViewId="0">
      <pane ySplit="4" topLeftCell="A5" activePane="bottomLeft" state="frozen"/>
      <selection pane="bottomLeft" activeCell="E6" sqref="E6"/>
    </sheetView>
  </sheetViews>
  <sheetFormatPr defaultRowHeight="13.2"/>
  <cols>
    <col min="1" max="1" width="2.109375" style="383" customWidth="1"/>
    <col min="2" max="2" width="19" style="383" customWidth="1"/>
    <col min="3" max="3" width="17.33203125" style="383" customWidth="1"/>
    <col min="4" max="4" width="18.44140625" style="383" customWidth="1"/>
    <col min="5" max="5" width="16" style="383" customWidth="1"/>
    <col min="6" max="6" width="15" style="383" customWidth="1"/>
    <col min="7" max="7" width="4.77734375" style="383" customWidth="1"/>
    <col min="8" max="8" width="2.21875" style="383" customWidth="1"/>
    <col min="9" max="9" width="12.5546875" style="383" customWidth="1"/>
    <col min="10" max="10" width="8.88671875" style="383"/>
    <col min="11" max="11" width="3.5546875" style="383" customWidth="1"/>
    <col min="12" max="12" width="10" style="383" bestFit="1" customWidth="1"/>
    <col min="13" max="16384" width="8.88671875" style="383"/>
  </cols>
  <sheetData>
    <row r="1" spans="1:9" ht="9" customHeight="1">
      <c r="A1" s="842"/>
      <c r="B1" s="842"/>
      <c r="C1" s="843"/>
      <c r="D1" s="844"/>
      <c r="E1" s="843"/>
      <c r="F1" s="840"/>
      <c r="G1" s="840"/>
      <c r="H1" s="840"/>
      <c r="I1" s="840"/>
    </row>
    <row r="2" spans="1:9" s="733" customFormat="1" ht="18" customHeight="1">
      <c r="A2" s="845"/>
      <c r="B2" s="846" t="str">
        <f>+'A. Instructions'!B6:G6</f>
        <v>Parish Name, City</v>
      </c>
      <c r="C2" s="846"/>
      <c r="D2" s="845"/>
      <c r="E2" s="845"/>
      <c r="F2" s="847" t="str">
        <f>+'C. Clergy &amp; Religious Salaries'!K2</f>
        <v>Operating Expense Budget Worksheet</v>
      </c>
      <c r="G2" s="736"/>
    </row>
    <row r="3" spans="1:9" s="733" customFormat="1" ht="18" customHeight="1">
      <c r="A3" s="845"/>
      <c r="B3" s="521" t="s">
        <v>491</v>
      </c>
      <c r="C3" s="845"/>
      <c r="D3" s="738"/>
      <c r="E3" s="739"/>
      <c r="F3" s="839" t="str">
        <f>+'B. Trial Balance'!M4</f>
        <v>2020-21</v>
      </c>
      <c r="G3" s="739"/>
      <c r="H3" s="739"/>
    </row>
    <row r="4" spans="1:9" s="733" customFormat="1" ht="18" customHeight="1">
      <c r="A4" s="845"/>
      <c r="B4" s="845"/>
      <c r="C4" s="845"/>
      <c r="D4" s="738"/>
      <c r="E4" s="739"/>
      <c r="F4" s="739"/>
      <c r="G4" s="739"/>
      <c r="H4" s="739"/>
      <c r="I4" s="740"/>
    </row>
    <row r="5" spans="1:9" ht="13.8" customHeight="1">
      <c r="A5" s="842"/>
      <c r="B5" s="842"/>
      <c r="C5" s="842"/>
      <c r="D5" s="842"/>
      <c r="E5" s="842"/>
      <c r="F5" s="842"/>
      <c r="G5" s="842"/>
    </row>
    <row r="6" spans="1:9" s="841" customFormat="1" ht="15.6">
      <c r="A6" s="848"/>
      <c r="B6" s="849" t="s">
        <v>526</v>
      </c>
      <c r="C6" s="850"/>
      <c r="D6" s="850"/>
      <c r="E6" s="861">
        <v>0</v>
      </c>
      <c r="F6" s="850" t="s">
        <v>506</v>
      </c>
      <c r="G6" s="848"/>
    </row>
    <row r="7" spans="1:9" s="841" customFormat="1" ht="15.6">
      <c r="A7" s="848"/>
      <c r="B7" s="849" t="s">
        <v>511</v>
      </c>
      <c r="C7" s="850"/>
      <c r="D7" s="850"/>
      <c r="E7" s="862">
        <v>0</v>
      </c>
      <c r="F7" s="850" t="s">
        <v>506</v>
      </c>
      <c r="G7" s="848"/>
    </row>
    <row r="8" spans="1:9" ht="13.8">
      <c r="A8" s="842"/>
      <c r="B8" s="851" t="s">
        <v>507</v>
      </c>
      <c r="C8" s="851"/>
      <c r="D8" s="851"/>
      <c r="E8" s="852">
        <f>+E6-E7</f>
        <v>0</v>
      </c>
      <c r="F8" s="851"/>
      <c r="G8" s="842"/>
    </row>
    <row r="9" spans="1:9" ht="13.8">
      <c r="A9" s="842"/>
      <c r="B9" s="851" t="s">
        <v>508</v>
      </c>
      <c r="C9" s="851"/>
      <c r="D9" s="851"/>
      <c r="E9" s="853">
        <f>LOOKUP(E8,B15:B23,D15:D23)</f>
        <v>0.08</v>
      </c>
      <c r="F9" s="851"/>
      <c r="G9" s="842"/>
    </row>
    <row r="10" spans="1:9" ht="16.8">
      <c r="A10" s="842"/>
      <c r="B10" s="854" t="s">
        <v>525</v>
      </c>
      <c r="C10" s="854"/>
      <c r="D10" s="855"/>
      <c r="E10" s="856">
        <f>+E8*E9</f>
        <v>0</v>
      </c>
      <c r="F10" s="855"/>
      <c r="G10" s="842"/>
    </row>
    <row r="11" spans="1:9">
      <c r="A11" s="842"/>
      <c r="B11" s="842"/>
      <c r="C11" s="842"/>
      <c r="D11" s="842"/>
      <c r="E11" s="842"/>
      <c r="F11" s="842"/>
      <c r="G11" s="842"/>
    </row>
    <row r="12" spans="1:9" ht="13.8">
      <c r="A12" s="842"/>
      <c r="B12" s="857"/>
      <c r="C12" s="857"/>
      <c r="D12" s="857"/>
      <c r="E12" s="851"/>
      <c r="F12" s="851"/>
      <c r="G12" s="842"/>
    </row>
    <row r="13" spans="1:9" ht="13.8">
      <c r="A13" s="842"/>
      <c r="B13" s="857"/>
      <c r="C13" s="857"/>
      <c r="D13" s="857"/>
      <c r="E13" s="851"/>
      <c r="F13" s="851"/>
      <c r="G13" s="842"/>
    </row>
    <row r="14" spans="1:9" ht="13.8">
      <c r="A14" s="842"/>
      <c r="B14" s="858" t="s">
        <v>509</v>
      </c>
      <c r="C14" s="858" t="s">
        <v>510</v>
      </c>
      <c r="D14" s="858" t="s">
        <v>508</v>
      </c>
      <c r="E14" s="851"/>
      <c r="F14" s="851"/>
      <c r="G14" s="842"/>
    </row>
    <row r="15" spans="1:9" ht="13.8">
      <c r="A15" s="842"/>
      <c r="B15" s="859">
        <v>0</v>
      </c>
      <c r="C15" s="859">
        <v>19999.990000000002</v>
      </c>
      <c r="D15" s="860">
        <v>0.08</v>
      </c>
      <c r="E15" s="851"/>
      <c r="F15" s="851"/>
      <c r="G15" s="842"/>
    </row>
    <row r="16" spans="1:9" ht="13.8">
      <c r="A16" s="842"/>
      <c r="B16" s="859">
        <v>20000</v>
      </c>
      <c r="C16" s="859">
        <v>29999.99</v>
      </c>
      <c r="D16" s="860">
        <v>0.1</v>
      </c>
      <c r="E16" s="851"/>
      <c r="F16" s="851"/>
      <c r="G16" s="842"/>
    </row>
    <row r="17" spans="1:7" ht="13.8">
      <c r="A17" s="842"/>
      <c r="B17" s="859">
        <v>30000</v>
      </c>
      <c r="C17" s="859">
        <v>39999.99</v>
      </c>
      <c r="D17" s="860">
        <v>0.12</v>
      </c>
      <c r="E17" s="851"/>
      <c r="F17" s="851"/>
      <c r="G17" s="842"/>
    </row>
    <row r="18" spans="1:7" ht="13.8">
      <c r="A18" s="842"/>
      <c r="B18" s="859">
        <v>40000</v>
      </c>
      <c r="C18" s="859">
        <v>59999.99</v>
      </c>
      <c r="D18" s="860">
        <v>0.13</v>
      </c>
      <c r="E18" s="851"/>
      <c r="F18" s="851"/>
      <c r="G18" s="842"/>
    </row>
    <row r="19" spans="1:7" ht="13.8">
      <c r="A19" s="842"/>
      <c r="B19" s="859">
        <v>60000</v>
      </c>
      <c r="C19" s="859">
        <v>79999.990000000005</v>
      </c>
      <c r="D19" s="860">
        <v>0.14000000000000001</v>
      </c>
      <c r="E19" s="851"/>
      <c r="F19" s="851"/>
      <c r="G19" s="842"/>
    </row>
    <row r="20" spans="1:7" ht="13.8">
      <c r="A20" s="842"/>
      <c r="B20" s="859">
        <v>80000</v>
      </c>
      <c r="C20" s="859">
        <v>99999.99</v>
      </c>
      <c r="D20" s="860">
        <v>0.15</v>
      </c>
      <c r="E20" s="842"/>
      <c r="F20" s="842"/>
      <c r="G20" s="842"/>
    </row>
    <row r="21" spans="1:7" ht="13.8">
      <c r="A21" s="842"/>
      <c r="B21" s="859">
        <v>100000</v>
      </c>
      <c r="C21" s="859">
        <v>149999.99</v>
      </c>
      <c r="D21" s="860">
        <v>0.16</v>
      </c>
      <c r="E21" s="842"/>
      <c r="F21" s="842"/>
      <c r="G21" s="842"/>
    </row>
    <row r="22" spans="1:7" ht="13.8">
      <c r="A22" s="842"/>
      <c r="B22" s="859">
        <v>150000</v>
      </c>
      <c r="C22" s="859">
        <v>199999.99</v>
      </c>
      <c r="D22" s="860">
        <v>0.17</v>
      </c>
      <c r="E22" s="842"/>
      <c r="F22" s="842"/>
      <c r="G22" s="842"/>
    </row>
    <row r="23" spans="1:7" ht="13.8">
      <c r="A23" s="842"/>
      <c r="B23" s="859">
        <v>200000</v>
      </c>
      <c r="C23" s="859">
        <v>5000000</v>
      </c>
      <c r="D23" s="860">
        <v>0.18</v>
      </c>
      <c r="E23" s="842"/>
      <c r="F23" s="842"/>
      <c r="G23" s="842"/>
    </row>
    <row r="24" spans="1:7" ht="13.8">
      <c r="A24" s="842"/>
      <c r="B24" s="857"/>
      <c r="C24" s="857"/>
      <c r="D24" s="857"/>
      <c r="E24" s="842"/>
      <c r="F24" s="842"/>
      <c r="G24" s="842"/>
    </row>
    <row r="25" spans="1:7" ht="13.8">
      <c r="A25" s="842"/>
      <c r="B25" s="857"/>
      <c r="C25" s="857"/>
      <c r="D25" s="857"/>
      <c r="E25" s="842"/>
      <c r="F25" s="842"/>
      <c r="G25" s="842"/>
    </row>
  </sheetData>
  <pageMargins left="0.7" right="0.7" top="0.75" bottom="0.75" header="0.3" footer="0.3"/>
  <pageSetup scale="99" orientation="portrait" r:id="rId1"/>
  <headerFooter>
    <oddFooter>&amp;L&amp;F  &amp;A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3"/>
  <sheetViews>
    <sheetView view="pageBreakPreview" zoomScale="110" zoomScaleNormal="100" zoomScaleSheetLayoutView="110" workbookViewId="0">
      <pane ySplit="4" topLeftCell="A5" activePane="bottomLeft" state="frozen"/>
      <selection pane="bottomLeft" activeCell="F14" sqref="F14"/>
    </sheetView>
  </sheetViews>
  <sheetFormatPr defaultRowHeight="13.2"/>
  <cols>
    <col min="1" max="1" width="3.77734375" style="239" customWidth="1"/>
    <col min="2" max="2" width="24.109375" style="239" customWidth="1"/>
    <col min="3" max="3" width="4.21875" style="239" customWidth="1"/>
    <col min="4" max="4" width="4.6640625" style="239" customWidth="1"/>
    <col min="5" max="5" width="3.33203125" style="239" customWidth="1"/>
    <col min="6" max="6" width="16.21875" style="239" customWidth="1"/>
    <col min="7" max="7" width="16.44140625" style="239" customWidth="1"/>
    <col min="8" max="8" width="2.21875" style="239" customWidth="1"/>
    <col min="9" max="9" width="12.5546875" style="239" customWidth="1"/>
    <col min="10" max="10" width="8.88671875" style="239"/>
    <col min="11" max="11" width="3.5546875" style="239" customWidth="1"/>
    <col min="12" max="12" width="10" style="239" bestFit="1" customWidth="1"/>
    <col min="13" max="16384" width="8.88671875" style="239"/>
  </cols>
  <sheetData>
    <row r="1" spans="1:17" ht="9" customHeight="1">
      <c r="A1" s="241"/>
      <c r="C1" s="730"/>
      <c r="D1" s="731"/>
      <c r="E1" s="730"/>
      <c r="F1" s="732"/>
      <c r="G1" s="732"/>
      <c r="H1" s="732"/>
      <c r="I1" s="732"/>
      <c r="J1" s="241"/>
      <c r="K1" s="241"/>
      <c r="L1" s="241"/>
      <c r="M1" s="241"/>
      <c r="N1" s="241"/>
      <c r="O1" s="241"/>
      <c r="P1" s="241"/>
      <c r="Q1" s="241"/>
    </row>
    <row r="2" spans="1:17" s="735" customFormat="1" ht="18" customHeight="1">
      <c r="A2" s="733"/>
      <c r="B2" s="734" t="str">
        <f>+'A. Instructions'!B6:G6</f>
        <v>Parish Name, City</v>
      </c>
      <c r="C2" s="734"/>
      <c r="F2" s="736"/>
      <c r="G2" s="736"/>
      <c r="J2" s="737" t="str">
        <f>+'C. Clergy &amp; Religious Salaries'!K2</f>
        <v>Operating Expense Budget Worksheet</v>
      </c>
      <c r="K2" s="733"/>
      <c r="L2" s="733"/>
      <c r="M2" s="733"/>
      <c r="N2" s="733"/>
      <c r="O2" s="733"/>
      <c r="P2" s="733"/>
      <c r="Q2" s="733"/>
    </row>
    <row r="3" spans="1:17" s="735" customFormat="1" ht="18" customHeight="1">
      <c r="A3" s="733"/>
      <c r="B3" s="521" t="s">
        <v>180</v>
      </c>
      <c r="D3" s="738"/>
      <c r="E3" s="739"/>
      <c r="F3" s="739"/>
      <c r="G3" s="739"/>
      <c r="H3" s="739"/>
      <c r="J3" s="740" t="str">
        <f>+'B. Trial Balance'!M4</f>
        <v>2020-21</v>
      </c>
      <c r="K3" s="733"/>
      <c r="L3" s="733"/>
      <c r="M3" s="733"/>
      <c r="N3" s="733"/>
      <c r="O3" s="733"/>
      <c r="P3" s="733"/>
      <c r="Q3" s="733"/>
    </row>
    <row r="4" spans="1:17" s="735" customFormat="1" ht="18" customHeight="1">
      <c r="A4" s="733"/>
      <c r="B4" s="521" t="s">
        <v>490</v>
      </c>
      <c r="D4" s="738"/>
      <c r="E4" s="739"/>
      <c r="F4" s="739"/>
      <c r="G4" s="739"/>
      <c r="H4" s="739"/>
      <c r="I4" s="740"/>
      <c r="J4" s="733"/>
      <c r="K4" s="733"/>
      <c r="L4" s="733"/>
      <c r="M4" s="733"/>
      <c r="N4" s="733"/>
      <c r="O4" s="733"/>
      <c r="P4" s="733"/>
      <c r="Q4" s="733"/>
    </row>
    <row r="5" spans="1:17" ht="13.8" customHeight="1"/>
    <row r="6" spans="1:17" ht="15.6" customHeight="1">
      <c r="B6" s="749"/>
      <c r="C6" s="750"/>
      <c r="D6" s="750"/>
      <c r="E6" s="750"/>
      <c r="F6" s="750"/>
      <c r="G6" s="750"/>
      <c r="H6" s="750"/>
      <c r="I6" s="750"/>
      <c r="J6" s="751"/>
    </row>
    <row r="7" spans="1:17" s="838" customFormat="1" ht="18" customHeight="1">
      <c r="A7" s="837"/>
      <c r="B7" s="1025" t="s">
        <v>450</v>
      </c>
      <c r="C7" s="962"/>
      <c r="D7" s="962"/>
      <c r="E7" s="962"/>
      <c r="F7" s="962"/>
      <c r="G7" s="962"/>
      <c r="H7" s="962"/>
      <c r="I7" s="962"/>
      <c r="J7" s="1026"/>
      <c r="K7" s="837"/>
      <c r="L7" s="837"/>
      <c r="M7" s="837"/>
      <c r="N7" s="837"/>
      <c r="O7" s="837"/>
      <c r="P7" s="837"/>
      <c r="Q7" s="837"/>
    </row>
    <row r="8" spans="1:17">
      <c r="B8" s="752" t="s">
        <v>440</v>
      </c>
      <c r="C8" s="244"/>
      <c r="D8" s="244"/>
      <c r="E8" s="642"/>
      <c r="F8" s="244"/>
      <c r="G8" s="244"/>
      <c r="H8" s="244"/>
      <c r="I8" s="244"/>
      <c r="J8" s="753"/>
    </row>
    <row r="9" spans="1:17">
      <c r="B9" s="752" t="s">
        <v>441</v>
      </c>
      <c r="C9" s="244"/>
      <c r="D9" s="244"/>
      <c r="E9" s="642"/>
      <c r="F9" s="244"/>
      <c r="G9" s="244"/>
      <c r="H9" s="244"/>
      <c r="I9" s="244"/>
      <c r="J9" s="753"/>
    </row>
    <row r="10" spans="1:17">
      <c r="B10" s="752"/>
      <c r="C10" s="244"/>
      <c r="D10" s="244"/>
      <c r="E10" s="642"/>
      <c r="F10" s="244"/>
      <c r="G10" s="244"/>
      <c r="H10" s="244"/>
      <c r="I10" s="244"/>
      <c r="J10" s="753"/>
    </row>
    <row r="11" spans="1:17">
      <c r="B11" s="752"/>
      <c r="C11" s="244"/>
      <c r="D11" s="244"/>
      <c r="E11" s="642"/>
      <c r="F11" s="244"/>
      <c r="G11" s="244"/>
      <c r="H11" s="244"/>
      <c r="I11" s="244"/>
      <c r="J11" s="753"/>
    </row>
    <row r="12" spans="1:17" s="744" customFormat="1" ht="41.4" customHeight="1">
      <c r="B12" s="754"/>
      <c r="C12" s="755"/>
      <c r="D12" s="755"/>
      <c r="E12" s="755"/>
      <c r="F12" s="745" t="s">
        <v>502</v>
      </c>
      <c r="G12" s="745" t="s">
        <v>503</v>
      </c>
      <c r="H12" s="756"/>
      <c r="I12" s="745" t="s">
        <v>504</v>
      </c>
      <c r="J12" s="757"/>
    </row>
    <row r="13" spans="1:17" ht="9" customHeight="1">
      <c r="B13" s="752"/>
      <c r="C13" s="244"/>
      <c r="D13" s="244"/>
      <c r="E13" s="244"/>
      <c r="F13" s="758"/>
      <c r="G13" s="758"/>
      <c r="H13" s="759"/>
      <c r="I13" s="758"/>
      <c r="J13" s="753"/>
    </row>
    <row r="14" spans="1:17">
      <c r="B14" s="752" t="s">
        <v>497</v>
      </c>
      <c r="C14" s="244"/>
      <c r="D14" s="244"/>
      <c r="E14" s="244"/>
      <c r="F14" s="743">
        <v>0</v>
      </c>
      <c r="G14" s="743">
        <v>0</v>
      </c>
      <c r="H14" s="760"/>
      <c r="I14" s="761"/>
      <c r="J14" s="753"/>
    </row>
    <row r="15" spans="1:17">
      <c r="B15" s="752" t="s">
        <v>498</v>
      </c>
      <c r="C15" s="244"/>
      <c r="D15" s="244"/>
      <c r="E15" s="244"/>
      <c r="F15" s="773">
        <v>0</v>
      </c>
      <c r="G15" s="773">
        <v>0</v>
      </c>
      <c r="H15" s="758"/>
      <c r="I15" s="758"/>
      <c r="J15" s="753"/>
    </row>
    <row r="16" spans="1:17">
      <c r="B16" s="752" t="s">
        <v>499</v>
      </c>
      <c r="C16" s="244"/>
      <c r="D16" s="244"/>
      <c r="E16" s="244"/>
      <c r="F16" s="742">
        <v>0</v>
      </c>
      <c r="G16" s="742">
        <v>0</v>
      </c>
      <c r="H16" s="758"/>
      <c r="I16" s="758"/>
      <c r="J16" s="753"/>
    </row>
    <row r="17" spans="1:17">
      <c r="B17" s="752" t="s">
        <v>439</v>
      </c>
      <c r="C17" s="244"/>
      <c r="D17" s="244"/>
      <c r="E17" s="244"/>
      <c r="F17" s="762">
        <f>+F14*F15*F16</f>
        <v>0</v>
      </c>
      <c r="G17" s="762">
        <f>+G14*G15*G16</f>
        <v>0</v>
      </c>
      <c r="H17" s="762"/>
      <c r="I17" s="762">
        <f>+F17+G17</f>
        <v>0</v>
      </c>
      <c r="J17" s="753"/>
    </row>
    <row r="18" spans="1:17" ht="13.8" thickBot="1">
      <c r="B18" s="752" t="s">
        <v>449</v>
      </c>
      <c r="C18" s="244"/>
      <c r="D18" s="244"/>
      <c r="E18" s="244"/>
      <c r="F18" s="758"/>
      <c r="G18" s="758"/>
      <c r="H18" s="758"/>
      <c r="I18" s="758">
        <f>+(F15*F16)+(G15*G16)</f>
        <v>0</v>
      </c>
      <c r="J18" s="753"/>
    </row>
    <row r="19" spans="1:17" s="741" customFormat="1" ht="21" customHeight="1" thickBot="1">
      <c r="B19" s="770" t="s">
        <v>442</v>
      </c>
      <c r="C19" s="771"/>
      <c r="D19" s="771"/>
      <c r="E19" s="771"/>
      <c r="F19" s="772"/>
      <c r="G19" s="772"/>
      <c r="H19" s="763"/>
      <c r="I19" s="746" t="e">
        <f>+I17/I18</f>
        <v>#DIV/0!</v>
      </c>
      <c r="J19" s="764"/>
    </row>
    <row r="20" spans="1:17">
      <c r="B20" s="752"/>
      <c r="C20" s="244"/>
      <c r="D20" s="244"/>
      <c r="E20" s="244"/>
      <c r="F20" s="244"/>
      <c r="G20" s="244"/>
      <c r="H20" s="244"/>
      <c r="I20" s="244"/>
      <c r="J20" s="753"/>
    </row>
    <row r="21" spans="1:17">
      <c r="B21" s="765" t="s">
        <v>443</v>
      </c>
      <c r="C21" s="244"/>
      <c r="D21" s="244"/>
      <c r="E21" s="244"/>
      <c r="F21" s="244"/>
      <c r="G21" s="244"/>
      <c r="H21" s="244"/>
      <c r="I21" s="244"/>
      <c r="J21" s="753"/>
    </row>
    <row r="22" spans="1:17">
      <c r="B22" s="752"/>
      <c r="C22" s="244"/>
      <c r="D22" s="244"/>
      <c r="E22" s="244"/>
      <c r="F22" s="244"/>
      <c r="G22" s="244"/>
      <c r="H22" s="244"/>
      <c r="I22" s="244"/>
      <c r="J22" s="753"/>
    </row>
    <row r="23" spans="1:17">
      <c r="B23" s="766"/>
      <c r="C23" s="767"/>
      <c r="D23" s="767"/>
      <c r="E23" s="767"/>
      <c r="F23" s="767"/>
      <c r="G23" s="767"/>
      <c r="H23" s="767"/>
      <c r="I23" s="767"/>
      <c r="J23" s="768"/>
    </row>
    <row r="24" spans="1:17" s="244" customFormat="1"/>
    <row r="25" spans="1:17" s="244" customFormat="1"/>
    <row r="26" spans="1:17" s="244" customFormat="1"/>
    <row r="27" spans="1:17">
      <c r="B27" s="749"/>
      <c r="C27" s="750"/>
      <c r="D27" s="750"/>
      <c r="E27" s="750"/>
      <c r="F27" s="750"/>
      <c r="G27" s="750"/>
      <c r="H27" s="750"/>
      <c r="I27" s="750"/>
      <c r="J27" s="751"/>
    </row>
    <row r="28" spans="1:17" s="838" customFormat="1" ht="34.799999999999997" customHeight="1">
      <c r="A28" s="837"/>
      <c r="B28" s="1025" t="s">
        <v>451</v>
      </c>
      <c r="C28" s="962"/>
      <c r="D28" s="962"/>
      <c r="E28" s="962"/>
      <c r="F28" s="962"/>
      <c r="G28" s="962"/>
      <c r="H28" s="962"/>
      <c r="I28" s="962"/>
      <c r="J28" s="1026"/>
      <c r="K28" s="837"/>
      <c r="L28" s="383">
        <v>58240</v>
      </c>
      <c r="M28" s="837"/>
      <c r="N28" s="837"/>
      <c r="O28" s="837"/>
      <c r="P28" s="837"/>
      <c r="Q28" s="837"/>
    </row>
    <row r="29" spans="1:17">
      <c r="B29" s="752" t="s">
        <v>446</v>
      </c>
      <c r="C29" s="244"/>
      <c r="D29" s="244"/>
      <c r="E29" s="642"/>
      <c r="F29" s="244"/>
      <c r="G29" s="244"/>
      <c r="H29" s="244"/>
      <c r="I29" s="244"/>
      <c r="J29" s="753"/>
      <c r="L29" s="769">
        <f>+L28/12</f>
        <v>4853.333333333333</v>
      </c>
    </row>
    <row r="30" spans="1:17">
      <c r="B30" s="752" t="s">
        <v>445</v>
      </c>
      <c r="C30" s="244"/>
      <c r="D30" s="244"/>
      <c r="E30" s="642"/>
      <c r="F30" s="244"/>
      <c r="G30" s="244"/>
      <c r="H30" s="244"/>
      <c r="I30" s="244"/>
      <c r="J30" s="753"/>
      <c r="L30" s="769">
        <f>+L29/2</f>
        <v>2426.6666666666665</v>
      </c>
    </row>
    <row r="31" spans="1:17">
      <c r="B31" s="752"/>
      <c r="C31" s="244"/>
      <c r="D31" s="244"/>
      <c r="E31" s="642"/>
      <c r="F31" s="244"/>
      <c r="G31" s="244"/>
      <c r="H31" s="244"/>
      <c r="I31" s="244"/>
      <c r="J31" s="753"/>
    </row>
    <row r="32" spans="1:17">
      <c r="B32" s="752"/>
      <c r="C32" s="244"/>
      <c r="D32" s="244"/>
      <c r="E32" s="642"/>
      <c r="F32" s="244"/>
      <c r="G32" s="244"/>
      <c r="H32" s="244"/>
      <c r="I32" s="244"/>
      <c r="J32" s="753"/>
    </row>
    <row r="33" spans="2:10" s="744" customFormat="1" ht="39" customHeight="1">
      <c r="B33" s="754"/>
      <c r="C33" s="755"/>
      <c r="D33" s="755"/>
      <c r="E33" s="755"/>
      <c r="F33" s="745" t="s">
        <v>502</v>
      </c>
      <c r="G33" s="745" t="s">
        <v>503</v>
      </c>
      <c r="H33" s="756"/>
      <c r="I33" s="745" t="s">
        <v>504</v>
      </c>
      <c r="J33" s="757"/>
    </row>
    <row r="34" spans="2:10" ht="9" customHeight="1">
      <c r="B34" s="752"/>
      <c r="C34" s="244"/>
      <c r="D34" s="244"/>
      <c r="E34" s="244"/>
      <c r="F34" s="758"/>
      <c r="G34" s="758"/>
      <c r="H34" s="759"/>
      <c r="I34" s="758"/>
      <c r="J34" s="753"/>
    </row>
    <row r="35" spans="2:10">
      <c r="B35" s="752" t="s">
        <v>500</v>
      </c>
      <c r="C35" s="244"/>
      <c r="D35" s="244"/>
      <c r="E35" s="244"/>
      <c r="F35" s="743">
        <v>0</v>
      </c>
      <c r="G35" s="743">
        <v>0</v>
      </c>
      <c r="H35" s="760"/>
      <c r="I35" s="761"/>
      <c r="J35" s="753"/>
    </row>
    <row r="36" spans="2:10">
      <c r="B36" s="752" t="s">
        <v>501</v>
      </c>
      <c r="C36" s="244"/>
      <c r="D36" s="244"/>
      <c r="E36" s="244"/>
      <c r="F36" s="742">
        <v>0</v>
      </c>
      <c r="G36" s="742">
        <v>0</v>
      </c>
      <c r="H36" s="758"/>
      <c r="I36" s="758"/>
      <c r="J36" s="753"/>
    </row>
    <row r="37" spans="2:10">
      <c r="B37" s="752" t="s">
        <v>439</v>
      </c>
      <c r="C37" s="244"/>
      <c r="D37" s="244"/>
      <c r="E37" s="244"/>
      <c r="F37" s="762">
        <f>+F35*F36</f>
        <v>0</v>
      </c>
      <c r="G37" s="762">
        <f>+G35*G36</f>
        <v>0</v>
      </c>
      <c r="H37" s="762"/>
      <c r="I37" s="762">
        <f>+F37+G37</f>
        <v>0</v>
      </c>
      <c r="J37" s="753"/>
    </row>
    <row r="38" spans="2:10" ht="13.8" thickBot="1">
      <c r="B38" s="752" t="s">
        <v>448</v>
      </c>
      <c r="C38" s="244"/>
      <c r="D38" s="244"/>
      <c r="E38" s="244"/>
      <c r="F38" s="758"/>
      <c r="G38" s="758"/>
      <c r="H38" s="758"/>
      <c r="I38" s="758">
        <v>12</v>
      </c>
      <c r="J38" s="753"/>
    </row>
    <row r="39" spans="2:10" s="741" customFormat="1" ht="20.399999999999999" customHeight="1" thickBot="1">
      <c r="B39" s="770" t="s">
        <v>447</v>
      </c>
      <c r="C39" s="771"/>
      <c r="D39" s="771"/>
      <c r="E39" s="771"/>
      <c r="F39" s="772"/>
      <c r="G39" s="772"/>
      <c r="H39" s="763"/>
      <c r="I39" s="746">
        <f>+I37/I38</f>
        <v>0</v>
      </c>
      <c r="J39" s="764"/>
    </row>
    <row r="40" spans="2:10">
      <c r="B40" s="752"/>
      <c r="C40" s="244"/>
      <c r="D40" s="244"/>
      <c r="E40" s="244"/>
      <c r="F40" s="244"/>
      <c r="G40" s="244"/>
      <c r="H40" s="244"/>
      <c r="I40" s="244"/>
      <c r="J40" s="753"/>
    </row>
    <row r="41" spans="2:10">
      <c r="B41" s="765" t="s">
        <v>452</v>
      </c>
      <c r="C41" s="244"/>
      <c r="D41" s="244"/>
      <c r="E41" s="244"/>
      <c r="F41" s="244"/>
      <c r="G41" s="244"/>
      <c r="H41" s="244"/>
      <c r="I41" s="244"/>
      <c r="J41" s="753"/>
    </row>
    <row r="42" spans="2:10">
      <c r="B42" s="752"/>
      <c r="C42" s="244"/>
      <c r="D42" s="244"/>
      <c r="E42" s="244"/>
      <c r="F42" s="244"/>
      <c r="G42" s="244"/>
      <c r="H42" s="244"/>
      <c r="I42" s="244"/>
      <c r="J42" s="753"/>
    </row>
    <row r="43" spans="2:10">
      <c r="B43" s="766"/>
      <c r="C43" s="767"/>
      <c r="D43" s="767"/>
      <c r="E43" s="767"/>
      <c r="F43" s="767"/>
      <c r="G43" s="767"/>
      <c r="H43" s="767"/>
      <c r="I43" s="767"/>
      <c r="J43" s="768"/>
    </row>
  </sheetData>
  <mergeCells count="2">
    <mergeCell ref="B7:J7"/>
    <mergeCell ref="B28:J28"/>
  </mergeCells>
  <pageMargins left="0.7" right="0.7" top="0.75" bottom="0.75" header="0.3" footer="0.3"/>
  <pageSetup scale="92" orientation="portrait" r:id="rId1"/>
  <headerFooter>
    <oddFooter>&amp;L&amp;F, &amp;A
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1">
    <pageSetUpPr fitToPage="1"/>
  </sheetPr>
  <dimension ref="A1:W590"/>
  <sheetViews>
    <sheetView showGridLines="0" zoomScaleNormal="100" workbookViewId="0">
      <pane xSplit="7" ySplit="6" topLeftCell="H7" activePane="bottomRight" state="frozen"/>
      <selection pane="topRight" activeCell="H1" sqref="H1"/>
      <selection pane="bottomLeft" activeCell="A14" sqref="A14"/>
      <selection pane="bottomRight" activeCell="M9" sqref="M9"/>
    </sheetView>
  </sheetViews>
  <sheetFormatPr defaultColWidth="9.6640625" defaultRowHeight="13.2"/>
  <cols>
    <col min="1" max="1" width="1.6640625" style="7" customWidth="1"/>
    <col min="2" max="2" width="5.6640625" style="7" customWidth="1"/>
    <col min="3" max="3" width="6.6640625" style="7" customWidth="1"/>
    <col min="4" max="4" width="7.6640625" style="162" customWidth="1"/>
    <col min="5" max="5" width="9.6640625" style="7" customWidth="1"/>
    <col min="6" max="6" width="10.6640625" style="7" customWidth="1"/>
    <col min="7" max="7" width="18.6640625" style="7" customWidth="1"/>
    <col min="8" max="8" width="1.6640625" style="7" customWidth="1"/>
    <col min="9" max="11" width="13.6640625" style="7" customWidth="1"/>
    <col min="12" max="13" width="13.6640625" style="36" customWidth="1"/>
    <col min="14" max="14" width="4" style="36" customWidth="1"/>
    <col min="15" max="15" width="12.44140625" style="7" customWidth="1"/>
    <col min="16" max="17" width="9.6640625" style="7" customWidth="1"/>
    <col min="18" max="16384" width="9.6640625" style="7"/>
  </cols>
  <sheetData>
    <row r="1" spans="1:23" ht="21" customHeight="1">
      <c r="A1" s="1"/>
      <c r="B1" s="919" t="str">
        <f>+'A. Instructions'!B6</f>
        <v>Parish Name, City</v>
      </c>
      <c r="C1" s="919"/>
      <c r="D1" s="919"/>
      <c r="E1" s="919"/>
      <c r="F1" s="919"/>
      <c r="G1" s="919"/>
      <c r="H1" s="919"/>
      <c r="I1" s="919"/>
      <c r="J1" s="919"/>
      <c r="K1" s="919"/>
      <c r="L1" s="920"/>
      <c r="M1" s="920"/>
      <c r="N1" s="150"/>
      <c r="O1" s="6"/>
      <c r="P1" s="6"/>
    </row>
    <row r="2" spans="1:23" s="637" customFormat="1" ht="21.6" customHeight="1">
      <c r="A2" s="636"/>
      <c r="B2" s="919" t="s">
        <v>424</v>
      </c>
      <c r="C2" s="919"/>
      <c r="D2" s="919"/>
      <c r="E2" s="919"/>
      <c r="F2" s="919"/>
      <c r="G2" s="919"/>
      <c r="H2" s="919"/>
      <c r="I2" s="919"/>
      <c r="J2" s="919"/>
      <c r="K2" s="919"/>
      <c r="L2" s="920"/>
      <c r="M2" s="920"/>
      <c r="N2" s="641"/>
      <c r="O2" s="641"/>
      <c r="P2" s="641"/>
      <c r="Q2" s="641"/>
      <c r="R2" s="641"/>
      <c r="S2" s="641"/>
      <c r="T2" s="641"/>
      <c r="U2" s="641"/>
      <c r="V2" s="641"/>
      <c r="W2" s="641"/>
    </row>
    <row r="3" spans="1:23" ht="9" customHeight="1">
      <c r="A3" s="1"/>
      <c r="B3" s="2"/>
      <c r="C3" s="3"/>
      <c r="D3" s="158"/>
      <c r="E3" s="4"/>
      <c r="F3" s="5"/>
      <c r="G3" s="5"/>
      <c r="H3" s="1"/>
      <c r="I3" s="1"/>
      <c r="J3" s="643"/>
      <c r="K3" s="643"/>
      <c r="L3" s="150"/>
      <c r="M3" s="150"/>
      <c r="N3" s="641"/>
      <c r="O3" s="641"/>
      <c r="P3" s="641"/>
      <c r="Q3" s="641"/>
      <c r="R3" s="641"/>
      <c r="S3" s="641"/>
      <c r="T3" s="641"/>
      <c r="U3" s="641"/>
      <c r="V3" s="641"/>
      <c r="W3" s="641"/>
    </row>
    <row r="4" spans="1:23" ht="17.399999999999999">
      <c r="A4" s="1"/>
      <c r="B4" s="2"/>
      <c r="C4" s="3"/>
      <c r="D4" s="158"/>
      <c r="E4" s="4"/>
      <c r="G4" s="5"/>
      <c r="H4" s="1"/>
      <c r="I4" s="405" t="s">
        <v>369</v>
      </c>
      <c r="J4" s="924" t="s">
        <v>377</v>
      </c>
      <c r="K4" s="925"/>
      <c r="L4" s="926"/>
      <c r="M4" s="400" t="s">
        <v>381</v>
      </c>
      <c r="N4" s="641"/>
      <c r="O4" s="641"/>
      <c r="P4" s="641"/>
      <c r="Q4" s="641"/>
      <c r="R4" s="641"/>
      <c r="S4" s="641"/>
      <c r="T4" s="641"/>
      <c r="U4" s="641"/>
      <c r="V4" s="641"/>
      <c r="W4" s="641"/>
    </row>
    <row r="5" spans="1:23" ht="22.8" customHeight="1">
      <c r="A5" s="1"/>
      <c r="B5" s="2"/>
      <c r="C5" s="932" t="s">
        <v>339</v>
      </c>
      <c r="D5" s="933"/>
      <c r="E5" s="933"/>
      <c r="F5" s="933"/>
      <c r="G5" s="934"/>
      <c r="H5" s="1"/>
      <c r="I5" s="401"/>
      <c r="J5" s="523" t="s">
        <v>407</v>
      </c>
      <c r="K5" s="402" t="s">
        <v>99</v>
      </c>
      <c r="L5" s="401" t="s">
        <v>330</v>
      </c>
      <c r="M5" s="938" t="s">
        <v>104</v>
      </c>
      <c r="N5" s="641"/>
      <c r="O5" s="641"/>
      <c r="P5" s="641"/>
      <c r="Q5" s="641"/>
      <c r="R5" s="641"/>
      <c r="S5" s="641"/>
      <c r="T5" s="641"/>
      <c r="U5" s="641"/>
      <c r="V5" s="641"/>
      <c r="W5" s="641"/>
    </row>
    <row r="6" spans="1:23" ht="16.8" customHeight="1">
      <c r="A6" s="1"/>
      <c r="B6" s="2"/>
      <c r="C6" s="935"/>
      <c r="D6" s="936"/>
      <c r="E6" s="936"/>
      <c r="F6" s="936"/>
      <c r="G6" s="937"/>
      <c r="H6" s="1"/>
      <c r="I6" s="403" t="s">
        <v>103</v>
      </c>
      <c r="J6" s="522">
        <f>+'A. Instructions'!B18</f>
        <v>36526</v>
      </c>
      <c r="K6" s="403" t="s">
        <v>104</v>
      </c>
      <c r="L6" s="404"/>
      <c r="M6" s="939"/>
      <c r="N6" s="641"/>
      <c r="O6" s="641"/>
      <c r="P6" s="641"/>
      <c r="Q6" s="641"/>
    </row>
    <row r="7" spans="1:23" ht="13.2" customHeight="1">
      <c r="A7" s="1"/>
      <c r="B7" s="2"/>
      <c r="C7" s="3"/>
      <c r="D7" s="158"/>
      <c r="E7" s="4"/>
      <c r="F7" s="5"/>
      <c r="G7" s="5"/>
      <c r="H7" s="1"/>
      <c r="I7" s="96"/>
      <c r="J7" s="93"/>
      <c r="K7" s="100"/>
      <c r="L7" s="138"/>
      <c r="M7" s="138"/>
      <c r="N7" s="151"/>
      <c r="O7" s="384"/>
      <c r="P7" s="240"/>
      <c r="Q7" s="241"/>
    </row>
    <row r="8" spans="1:23" ht="13.2" customHeight="1">
      <c r="A8" s="6"/>
      <c r="B8" s="835">
        <v>8</v>
      </c>
      <c r="C8" s="11">
        <v>501</v>
      </c>
      <c r="D8" s="159" t="s">
        <v>152</v>
      </c>
      <c r="E8" s="12"/>
      <c r="F8" s="13"/>
      <c r="G8" s="13"/>
      <c r="H8" s="6"/>
      <c r="I8" s="14"/>
      <c r="J8" s="14"/>
      <c r="K8" s="14"/>
      <c r="L8" s="48"/>
      <c r="M8" s="48"/>
      <c r="N8" s="48"/>
      <c r="O8" s="241"/>
      <c r="P8" s="240"/>
      <c r="Q8" s="241"/>
    </row>
    <row r="9" spans="1:23">
      <c r="A9" s="6"/>
      <c r="B9" s="835">
        <v>9</v>
      </c>
      <c r="C9" s="11"/>
      <c r="D9" s="158">
        <v>501.1</v>
      </c>
      <c r="E9" s="12" t="s">
        <v>153</v>
      </c>
      <c r="F9" s="13"/>
      <c r="G9" s="13"/>
      <c r="H9" s="6"/>
      <c r="I9" s="193"/>
      <c r="J9" s="194"/>
      <c r="K9" s="194"/>
      <c r="L9" s="195"/>
      <c r="M9" s="194"/>
      <c r="N9" s="48"/>
      <c r="P9" s="21"/>
      <c r="Q9" s="36"/>
    </row>
    <row r="10" spans="1:23">
      <c r="A10" s="6"/>
      <c r="B10" s="835">
        <v>10</v>
      </c>
      <c r="C10" s="11"/>
      <c r="D10" s="98">
        <v>501.2</v>
      </c>
      <c r="E10" s="12" t="s">
        <v>154</v>
      </c>
      <c r="F10" s="13"/>
      <c r="G10" s="13"/>
      <c r="H10" s="6"/>
      <c r="I10" s="196"/>
      <c r="J10" s="197"/>
      <c r="K10" s="197"/>
      <c r="L10" s="198"/>
      <c r="M10" s="197"/>
      <c r="N10" s="48"/>
      <c r="P10" s="21"/>
      <c r="Q10" s="36"/>
    </row>
    <row r="11" spans="1:23">
      <c r="A11" s="6"/>
      <c r="B11" s="835">
        <v>11</v>
      </c>
      <c r="C11" s="11"/>
      <c r="D11" s="98">
        <v>501.3</v>
      </c>
      <c r="E11" s="12" t="s">
        <v>155</v>
      </c>
      <c r="F11" s="13"/>
      <c r="G11" s="13"/>
      <c r="H11" s="6"/>
      <c r="I11" s="196"/>
      <c r="J11" s="197"/>
      <c r="K11" s="197"/>
      <c r="L11" s="199"/>
      <c r="M11" s="197"/>
      <c r="N11" s="48"/>
      <c r="P11" s="6"/>
    </row>
    <row r="12" spans="1:23">
      <c r="A12" s="6"/>
      <c r="B12" s="835">
        <v>12</v>
      </c>
      <c r="C12" s="11"/>
      <c r="D12" s="98">
        <v>501.4</v>
      </c>
      <c r="E12" s="12" t="s">
        <v>156</v>
      </c>
      <c r="F12" s="13"/>
      <c r="G12" s="13"/>
      <c r="H12" s="6"/>
      <c r="I12" s="196"/>
      <c r="J12" s="197"/>
      <c r="K12" s="197"/>
      <c r="L12" s="199"/>
      <c r="M12" s="197"/>
      <c r="N12" s="48"/>
      <c r="P12" s="6"/>
    </row>
    <row r="13" spans="1:23">
      <c r="A13" s="6"/>
      <c r="B13" s="835">
        <v>13</v>
      </c>
      <c r="C13" s="11"/>
      <c r="D13" s="98"/>
      <c r="E13" s="12"/>
      <c r="F13" s="13"/>
      <c r="G13" s="13"/>
      <c r="H13" s="6"/>
      <c r="I13" s="196"/>
      <c r="J13" s="197"/>
      <c r="K13" s="197"/>
      <c r="L13" s="199"/>
      <c r="M13" s="197"/>
      <c r="N13" s="48"/>
      <c r="P13" s="6"/>
    </row>
    <row r="14" spans="1:23">
      <c r="A14" s="6"/>
      <c r="B14" s="835">
        <v>14</v>
      </c>
      <c r="C14" s="11"/>
      <c r="D14" s="98"/>
      <c r="E14" s="12"/>
      <c r="F14" s="13"/>
      <c r="G14" s="13"/>
      <c r="H14" s="6"/>
      <c r="I14" s="196"/>
      <c r="J14" s="197"/>
      <c r="K14" s="197"/>
      <c r="L14" s="199"/>
      <c r="M14" s="197"/>
      <c r="N14" s="48"/>
      <c r="P14" s="6"/>
    </row>
    <row r="15" spans="1:23">
      <c r="A15" s="6"/>
      <c r="B15" s="835">
        <v>15</v>
      </c>
      <c r="C15" s="11"/>
      <c r="D15" s="98"/>
      <c r="E15" s="12"/>
      <c r="F15" s="13"/>
      <c r="G15" s="13"/>
      <c r="H15" s="6"/>
      <c r="I15" s="196"/>
      <c r="J15" s="197"/>
      <c r="K15" s="197"/>
      <c r="L15" s="199"/>
      <c r="M15" s="197"/>
      <c r="N15" s="48"/>
      <c r="P15" s="6"/>
    </row>
    <row r="16" spans="1:23">
      <c r="A16" s="6"/>
      <c r="B16" s="835">
        <v>16</v>
      </c>
      <c r="C16" s="11"/>
      <c r="D16" s="98"/>
      <c r="E16" s="12"/>
      <c r="F16" s="13"/>
      <c r="G16" s="13"/>
      <c r="H16" s="6"/>
      <c r="I16" s="196"/>
      <c r="J16" s="197"/>
      <c r="K16" s="197"/>
      <c r="L16" s="199"/>
      <c r="M16" s="197"/>
      <c r="N16" s="48"/>
      <c r="P16" s="6"/>
    </row>
    <row r="17" spans="1:16">
      <c r="A17" s="6"/>
      <c r="B17" s="835">
        <v>17</v>
      </c>
      <c r="C17" s="11"/>
      <c r="D17" s="98"/>
      <c r="E17" s="12"/>
      <c r="F17" s="13"/>
      <c r="G17" s="13"/>
      <c r="H17" s="6"/>
      <c r="I17" s="196"/>
      <c r="J17" s="197"/>
      <c r="K17" s="197"/>
      <c r="L17" s="199"/>
      <c r="M17" s="197"/>
      <c r="N17" s="48"/>
      <c r="P17" s="6"/>
    </row>
    <row r="18" spans="1:16">
      <c r="A18" s="6"/>
      <c r="B18" s="835">
        <v>18</v>
      </c>
      <c r="C18" s="11"/>
      <c r="D18" s="98"/>
      <c r="E18" s="12"/>
      <c r="F18" s="13"/>
      <c r="G18" s="13"/>
      <c r="H18" s="6"/>
      <c r="I18" s="196"/>
      <c r="J18" s="197"/>
      <c r="K18" s="197"/>
      <c r="L18" s="199"/>
      <c r="M18" s="197"/>
      <c r="N18" s="48"/>
      <c r="P18" s="6"/>
    </row>
    <row r="19" spans="1:16">
      <c r="A19" s="6"/>
      <c r="B19" s="835">
        <v>19</v>
      </c>
      <c r="C19" s="11"/>
      <c r="D19" s="98"/>
      <c r="E19" s="12"/>
      <c r="F19" s="13"/>
      <c r="G19" s="13"/>
      <c r="H19" s="6"/>
      <c r="I19" s="196"/>
      <c r="J19" s="197"/>
      <c r="K19" s="197"/>
      <c r="L19" s="199"/>
      <c r="M19" s="197"/>
      <c r="N19" s="48"/>
      <c r="P19" s="6"/>
    </row>
    <row r="20" spans="1:16">
      <c r="A20" s="6"/>
      <c r="B20" s="835">
        <v>20</v>
      </c>
      <c r="C20" s="11"/>
      <c r="D20" s="98"/>
      <c r="E20" s="12"/>
      <c r="F20" s="13"/>
      <c r="G20" s="13"/>
      <c r="H20" s="6"/>
      <c r="I20" s="200"/>
      <c r="J20" s="201"/>
      <c r="K20" s="201"/>
      <c r="L20" s="202"/>
      <c r="M20" s="201"/>
      <c r="N20" s="48"/>
      <c r="P20" s="6"/>
    </row>
    <row r="21" spans="1:16">
      <c r="A21" s="6"/>
      <c r="B21" s="835">
        <v>21</v>
      </c>
      <c r="C21" s="11"/>
      <c r="D21" s="98"/>
      <c r="E21" s="12"/>
      <c r="F21" s="13"/>
      <c r="G21" s="13"/>
      <c r="H21" s="6"/>
      <c r="I21" s="176"/>
      <c r="J21" s="176"/>
      <c r="K21" s="176"/>
      <c r="L21" s="176"/>
      <c r="M21" s="176"/>
      <c r="N21" s="48"/>
      <c r="P21" s="6"/>
    </row>
    <row r="22" spans="1:16">
      <c r="A22" s="6"/>
      <c r="B22" s="835">
        <v>22</v>
      </c>
      <c r="C22" s="11"/>
      <c r="D22" s="98">
        <v>501.5</v>
      </c>
      <c r="E22" s="12" t="s">
        <v>238</v>
      </c>
      <c r="F22" s="13"/>
      <c r="G22" s="13"/>
      <c r="H22" s="6"/>
      <c r="I22" s="176"/>
      <c r="J22" s="176"/>
      <c r="K22" s="176"/>
      <c r="L22" s="176"/>
      <c r="M22" s="176"/>
      <c r="N22" s="48"/>
      <c r="O22" s="6"/>
      <c r="P22" s="6"/>
    </row>
    <row r="23" spans="1:16">
      <c r="A23" s="6"/>
      <c r="B23" s="835">
        <v>23</v>
      </c>
      <c r="C23" s="11"/>
      <c r="D23" s="98"/>
      <c r="E23" s="27">
        <v>501.51</v>
      </c>
      <c r="F23" s="13" t="s">
        <v>153</v>
      </c>
      <c r="G23" s="13"/>
      <c r="H23" s="6"/>
      <c r="I23" s="198"/>
      <c r="J23" s="203"/>
      <c r="K23" s="203"/>
      <c r="L23" s="198"/>
      <c r="M23" s="203"/>
      <c r="N23" s="48"/>
      <c r="O23" s="16"/>
      <c r="P23" s="6"/>
    </row>
    <row r="24" spans="1:16">
      <c r="A24" s="6"/>
      <c r="B24" s="835">
        <v>24</v>
      </c>
      <c r="C24" s="11"/>
      <c r="D24" s="98"/>
      <c r="E24" s="27">
        <v>501.52</v>
      </c>
      <c r="F24" s="13" t="s">
        <v>154</v>
      </c>
      <c r="G24" s="13"/>
      <c r="H24" s="6"/>
      <c r="I24" s="199"/>
      <c r="J24" s="197"/>
      <c r="K24" s="197"/>
      <c r="L24" s="199"/>
      <c r="M24" s="197"/>
      <c r="N24" s="48"/>
      <c r="O24" s="6"/>
      <c r="P24" s="6"/>
    </row>
    <row r="25" spans="1:16">
      <c r="A25" s="6"/>
      <c r="B25" s="835">
        <v>25</v>
      </c>
      <c r="C25" s="11"/>
      <c r="D25" s="98"/>
      <c r="E25" s="27">
        <v>501.53</v>
      </c>
      <c r="F25" s="13" t="s">
        <v>155</v>
      </c>
      <c r="G25" s="13"/>
      <c r="H25" s="6"/>
      <c r="I25" s="199"/>
      <c r="J25" s="197"/>
      <c r="K25" s="197"/>
      <c r="L25" s="199"/>
      <c r="M25" s="197"/>
      <c r="N25" s="48"/>
      <c r="O25" s="17"/>
      <c r="P25" s="6"/>
    </row>
    <row r="26" spans="1:16">
      <c r="A26" s="6"/>
      <c r="B26" s="835">
        <v>26</v>
      </c>
      <c r="C26" s="11"/>
      <c r="D26" s="98"/>
      <c r="E26" s="27">
        <v>501.54</v>
      </c>
      <c r="F26" s="13" t="s">
        <v>156</v>
      </c>
      <c r="G26" s="13"/>
      <c r="H26" s="6"/>
      <c r="I26" s="199"/>
      <c r="J26" s="197"/>
      <c r="K26" s="197"/>
      <c r="L26" s="199"/>
      <c r="M26" s="197"/>
      <c r="N26" s="48"/>
      <c r="O26" s="17"/>
      <c r="P26" s="6"/>
    </row>
    <row r="27" spans="1:16">
      <c r="A27" s="6"/>
      <c r="B27" s="835">
        <v>27</v>
      </c>
      <c r="C27" s="11"/>
      <c r="D27" s="98"/>
      <c r="E27" s="27">
        <v>501.59</v>
      </c>
      <c r="F27" s="13" t="s">
        <v>115</v>
      </c>
      <c r="G27" s="13"/>
      <c r="H27" s="6"/>
      <c r="I27" s="199"/>
      <c r="J27" s="197"/>
      <c r="K27" s="197"/>
      <c r="L27" s="199"/>
      <c r="M27" s="197"/>
      <c r="N27" s="48"/>
      <c r="O27" s="17"/>
      <c r="P27" s="6"/>
    </row>
    <row r="28" spans="1:16">
      <c r="A28" s="6"/>
      <c r="B28" s="835">
        <v>28</v>
      </c>
      <c r="C28" s="11"/>
      <c r="D28" s="98">
        <v>501.6</v>
      </c>
      <c r="E28" s="12" t="s">
        <v>238</v>
      </c>
      <c r="F28" s="13"/>
      <c r="G28" s="13"/>
      <c r="H28" s="6"/>
      <c r="I28" s="190"/>
      <c r="J28" s="190"/>
      <c r="K28" s="190"/>
      <c r="L28" s="190"/>
      <c r="M28" s="190"/>
      <c r="N28" s="48"/>
      <c r="O28" s="17"/>
      <c r="P28" s="6"/>
    </row>
    <row r="29" spans="1:16">
      <c r="A29" s="6"/>
      <c r="B29" s="835">
        <v>29</v>
      </c>
      <c r="C29" s="11"/>
      <c r="D29" s="98"/>
      <c r="E29" s="27">
        <v>501.61</v>
      </c>
      <c r="F29" s="13" t="s">
        <v>153</v>
      </c>
      <c r="G29" s="13"/>
      <c r="H29" s="6"/>
      <c r="I29" s="198"/>
      <c r="J29" s="203"/>
      <c r="K29" s="203"/>
      <c r="L29" s="198"/>
      <c r="M29" s="203"/>
      <c r="N29" s="48"/>
      <c r="O29" s="17"/>
      <c r="P29" s="6"/>
    </row>
    <row r="30" spans="1:16">
      <c r="A30" s="6"/>
      <c r="B30" s="835">
        <v>30</v>
      </c>
      <c r="C30" s="11"/>
      <c r="D30" s="98"/>
      <c r="E30" s="27">
        <v>501.62</v>
      </c>
      <c r="F30" s="13" t="s">
        <v>154</v>
      </c>
      <c r="G30" s="13"/>
      <c r="H30" s="6"/>
      <c r="I30" s="199"/>
      <c r="J30" s="197"/>
      <c r="K30" s="197"/>
      <c r="L30" s="199"/>
      <c r="M30" s="197"/>
      <c r="N30" s="48"/>
      <c r="O30" s="17"/>
      <c r="P30" s="6"/>
    </row>
    <row r="31" spans="1:16">
      <c r="A31" s="6"/>
      <c r="B31" s="835">
        <v>31</v>
      </c>
      <c r="C31" s="11"/>
      <c r="D31" s="98"/>
      <c r="E31" s="27">
        <v>501.63</v>
      </c>
      <c r="F31" s="13" t="s">
        <v>155</v>
      </c>
      <c r="G31" s="13"/>
      <c r="H31" s="6"/>
      <c r="I31" s="199"/>
      <c r="J31" s="197"/>
      <c r="K31" s="197"/>
      <c r="L31" s="199"/>
      <c r="M31" s="197"/>
      <c r="N31" s="48"/>
      <c r="O31" s="17"/>
      <c r="P31" s="6"/>
    </row>
    <row r="32" spans="1:16">
      <c r="A32" s="6"/>
      <c r="B32" s="835">
        <v>32</v>
      </c>
      <c r="C32" s="11"/>
      <c r="D32" s="98"/>
      <c r="E32" s="27">
        <v>501.64</v>
      </c>
      <c r="F32" s="13" t="s">
        <v>156</v>
      </c>
      <c r="G32" s="13"/>
      <c r="H32" s="6"/>
      <c r="I32" s="199"/>
      <c r="J32" s="197"/>
      <c r="K32" s="197"/>
      <c r="L32" s="199"/>
      <c r="M32" s="197"/>
      <c r="N32" s="48"/>
      <c r="O32" s="17"/>
      <c r="P32" s="6"/>
    </row>
    <row r="33" spans="1:16">
      <c r="A33" s="6"/>
      <c r="B33" s="835">
        <v>33</v>
      </c>
      <c r="C33" s="11"/>
      <c r="D33" s="98"/>
      <c r="E33" s="27">
        <v>501.69</v>
      </c>
      <c r="F33" s="13" t="s">
        <v>115</v>
      </c>
      <c r="G33" s="13"/>
      <c r="H33" s="6"/>
      <c r="I33" s="199"/>
      <c r="J33" s="197"/>
      <c r="K33" s="197"/>
      <c r="L33" s="199"/>
      <c r="M33" s="197"/>
      <c r="N33" s="48"/>
      <c r="O33" s="17"/>
      <c r="P33" s="6"/>
    </row>
    <row r="34" spans="1:16" ht="14.25" customHeight="1">
      <c r="A34" s="6"/>
      <c r="B34" s="835">
        <v>34</v>
      </c>
      <c r="C34" s="11"/>
      <c r="D34" s="98">
        <v>501.7</v>
      </c>
      <c r="E34" s="12" t="s">
        <v>238</v>
      </c>
      <c r="F34" s="13"/>
      <c r="G34" s="13"/>
      <c r="H34" s="6"/>
      <c r="I34" s="190"/>
      <c r="J34" s="190"/>
      <c r="K34" s="190"/>
      <c r="L34" s="190"/>
      <c r="M34" s="190"/>
      <c r="N34" s="48"/>
      <c r="O34" s="17"/>
      <c r="P34" s="6"/>
    </row>
    <row r="35" spans="1:16">
      <c r="A35" s="6"/>
      <c r="B35" s="835">
        <v>35</v>
      </c>
      <c r="C35" s="11"/>
      <c r="D35" s="98"/>
      <c r="E35" s="27">
        <v>501.71</v>
      </c>
      <c r="F35" s="13" t="s">
        <v>153</v>
      </c>
      <c r="G35" s="13"/>
      <c r="H35" s="6"/>
      <c r="I35" s="198"/>
      <c r="J35" s="203"/>
      <c r="K35" s="203"/>
      <c r="L35" s="198"/>
      <c r="M35" s="203"/>
      <c r="N35" s="48"/>
      <c r="O35" s="17"/>
      <c r="P35" s="6"/>
    </row>
    <row r="36" spans="1:16">
      <c r="A36" s="6"/>
      <c r="B36" s="835">
        <v>36</v>
      </c>
      <c r="C36" s="11"/>
      <c r="D36" s="98"/>
      <c r="E36" s="27">
        <v>501.72</v>
      </c>
      <c r="F36" s="13" t="s">
        <v>154</v>
      </c>
      <c r="G36" s="13"/>
      <c r="H36" s="6"/>
      <c r="I36" s="199"/>
      <c r="J36" s="197"/>
      <c r="K36" s="197"/>
      <c r="L36" s="199"/>
      <c r="M36" s="197"/>
      <c r="N36" s="48"/>
      <c r="O36" s="17"/>
      <c r="P36" s="6"/>
    </row>
    <row r="37" spans="1:16">
      <c r="A37" s="6"/>
      <c r="B37" s="835">
        <v>37</v>
      </c>
      <c r="C37" s="11"/>
      <c r="D37" s="98"/>
      <c r="E37" s="27">
        <v>501.73</v>
      </c>
      <c r="F37" s="13" t="s">
        <v>155</v>
      </c>
      <c r="G37" s="13"/>
      <c r="H37" s="6"/>
      <c r="I37" s="199"/>
      <c r="J37" s="197"/>
      <c r="K37" s="197"/>
      <c r="L37" s="199"/>
      <c r="M37" s="197"/>
      <c r="N37" s="48"/>
      <c r="O37" s="17"/>
      <c r="P37" s="6"/>
    </row>
    <row r="38" spans="1:16">
      <c r="A38" s="6"/>
      <c r="B38" s="835">
        <v>38</v>
      </c>
      <c r="C38" s="11"/>
      <c r="D38" s="98"/>
      <c r="E38" s="27">
        <v>501.74</v>
      </c>
      <c r="F38" s="13" t="s">
        <v>156</v>
      </c>
      <c r="G38" s="13"/>
      <c r="H38" s="6"/>
      <c r="I38" s="199"/>
      <c r="J38" s="197"/>
      <c r="K38" s="197"/>
      <c r="L38" s="199"/>
      <c r="M38" s="197"/>
      <c r="N38" s="48"/>
      <c r="O38" s="17"/>
      <c r="P38" s="6"/>
    </row>
    <row r="39" spans="1:16">
      <c r="A39" s="6"/>
      <c r="B39" s="835">
        <v>39</v>
      </c>
      <c r="C39" s="11"/>
      <c r="D39" s="98"/>
      <c r="E39" s="27">
        <v>501.79</v>
      </c>
      <c r="F39" s="13" t="s">
        <v>115</v>
      </c>
      <c r="G39" s="13"/>
      <c r="H39" s="6"/>
      <c r="I39" s="199"/>
      <c r="J39" s="197"/>
      <c r="K39" s="197"/>
      <c r="L39" s="199"/>
      <c r="M39" s="197"/>
      <c r="N39" s="48"/>
      <c r="O39" s="17"/>
      <c r="P39" s="6"/>
    </row>
    <row r="40" spans="1:16">
      <c r="A40" s="6"/>
      <c r="B40" s="835">
        <v>40</v>
      </c>
      <c r="C40" s="11"/>
      <c r="D40" s="98">
        <v>501.9</v>
      </c>
      <c r="E40" s="12" t="s">
        <v>115</v>
      </c>
      <c r="F40" s="13"/>
      <c r="G40" s="13"/>
      <c r="H40" s="6"/>
      <c r="I40" s="199"/>
      <c r="J40" s="197"/>
      <c r="K40" s="197"/>
      <c r="L40" s="199"/>
      <c r="M40" s="197"/>
      <c r="N40" s="48"/>
      <c r="O40" s="17"/>
      <c r="P40" s="6"/>
    </row>
    <row r="41" spans="1:16">
      <c r="A41" s="6"/>
      <c r="B41" s="835">
        <v>41</v>
      </c>
      <c r="C41" s="152" t="s">
        <v>278</v>
      </c>
      <c r="D41" s="98"/>
      <c r="E41" s="12"/>
      <c r="F41" s="13"/>
      <c r="G41" s="13"/>
      <c r="H41" s="6"/>
      <c r="I41" s="178">
        <f>SUM(I9:I40)</f>
        <v>0</v>
      </c>
      <c r="J41" s="180">
        <f>SUM(J9:J40)</f>
        <v>0</v>
      </c>
      <c r="K41" s="179">
        <f>SUM(K9:K40)</f>
        <v>0</v>
      </c>
      <c r="L41" s="204">
        <f>SUM(L9:L40)</f>
        <v>0</v>
      </c>
      <c r="M41" s="178">
        <f>SUM(M9:M40)</f>
        <v>0</v>
      </c>
      <c r="N41" s="48"/>
      <c r="O41" s="17"/>
      <c r="P41" s="6"/>
    </row>
    <row r="42" spans="1:16">
      <c r="A42" s="6"/>
      <c r="B42" s="835">
        <v>42</v>
      </c>
      <c r="C42" s="11">
        <v>502</v>
      </c>
      <c r="D42" s="159" t="s">
        <v>157</v>
      </c>
      <c r="E42" s="12"/>
      <c r="F42" s="13"/>
      <c r="G42" s="13"/>
      <c r="H42" s="6"/>
      <c r="I42" s="184"/>
      <c r="J42" s="184"/>
      <c r="K42" s="184"/>
      <c r="L42" s="184"/>
      <c r="M42" s="184"/>
      <c r="N42" s="48"/>
      <c r="O42" s="18"/>
      <c r="P42" s="6"/>
    </row>
    <row r="43" spans="1:16">
      <c r="A43" s="6"/>
      <c r="B43" s="835">
        <v>43</v>
      </c>
      <c r="C43" s="11"/>
      <c r="D43" s="98">
        <v>502.1</v>
      </c>
      <c r="E43" s="13" t="s">
        <v>158</v>
      </c>
      <c r="F43" s="13"/>
      <c r="G43" s="13"/>
      <c r="H43" s="6"/>
      <c r="I43" s="198"/>
      <c r="J43" s="203"/>
      <c r="K43" s="203"/>
      <c r="L43" s="205"/>
      <c r="M43" s="203"/>
      <c r="N43" s="48"/>
      <c r="O43" s="6"/>
      <c r="P43" s="6"/>
    </row>
    <row r="44" spans="1:16">
      <c r="A44" s="6"/>
      <c r="B44" s="835">
        <v>44</v>
      </c>
      <c r="C44" s="11"/>
      <c r="D44" s="98">
        <v>502.2</v>
      </c>
      <c r="E44" s="13" t="s">
        <v>159</v>
      </c>
      <c r="G44" s="13"/>
      <c r="H44" s="6"/>
      <c r="I44" s="199"/>
      <c r="J44" s="197"/>
      <c r="K44" s="197"/>
      <c r="L44" s="206"/>
      <c r="M44" s="197"/>
      <c r="N44" s="48"/>
      <c r="O44" s="6"/>
      <c r="P44" s="6"/>
    </row>
    <row r="45" spans="1:16">
      <c r="A45" s="6"/>
      <c r="B45" s="835">
        <v>45</v>
      </c>
      <c r="C45" s="11"/>
      <c r="D45" s="98">
        <v>502.3</v>
      </c>
      <c r="E45" s="13" t="s">
        <v>160</v>
      </c>
      <c r="G45" s="13"/>
      <c r="H45" s="6"/>
      <c r="I45" s="199"/>
      <c r="J45" s="197"/>
      <c r="K45" s="197"/>
      <c r="L45" s="206"/>
      <c r="M45" s="197"/>
      <c r="N45" s="48"/>
      <c r="O45" s="6"/>
      <c r="P45" s="6"/>
    </row>
    <row r="46" spans="1:16">
      <c r="A46" s="6"/>
      <c r="B46" s="835">
        <v>46</v>
      </c>
      <c r="C46" s="11"/>
      <c r="D46" s="98">
        <v>502.4</v>
      </c>
      <c r="E46" s="13" t="s">
        <v>161</v>
      </c>
      <c r="G46" s="13"/>
      <c r="H46" s="6"/>
      <c r="I46" s="199"/>
      <c r="J46" s="197"/>
      <c r="K46" s="197"/>
      <c r="L46" s="206"/>
      <c r="M46" s="197"/>
      <c r="N46" s="48"/>
      <c r="P46" s="6"/>
    </row>
    <row r="47" spans="1:16">
      <c r="A47" s="6"/>
      <c r="B47" s="835">
        <v>47</v>
      </c>
      <c r="C47" s="11"/>
      <c r="D47" s="98">
        <v>502.5</v>
      </c>
      <c r="E47" s="13" t="s">
        <v>62</v>
      </c>
      <c r="G47" s="13"/>
      <c r="H47" s="6"/>
      <c r="I47" s="199"/>
      <c r="J47" s="197"/>
      <c r="K47" s="197"/>
      <c r="L47" s="206"/>
      <c r="M47" s="197"/>
      <c r="N47" s="48"/>
      <c r="O47" s="6"/>
      <c r="P47" s="6"/>
    </row>
    <row r="48" spans="1:16">
      <c r="A48" s="6"/>
      <c r="B48" s="835">
        <v>48</v>
      </c>
      <c r="C48" s="11"/>
      <c r="D48" s="98">
        <v>502.6</v>
      </c>
      <c r="E48" s="13"/>
      <c r="G48" s="13"/>
      <c r="H48" s="6"/>
      <c r="I48" s="199"/>
      <c r="J48" s="197"/>
      <c r="K48" s="197"/>
      <c r="L48" s="206"/>
      <c r="M48" s="197"/>
      <c r="N48" s="48"/>
      <c r="O48" s="6"/>
      <c r="P48" s="6"/>
    </row>
    <row r="49" spans="1:16">
      <c r="A49" s="6"/>
      <c r="B49" s="835">
        <v>49</v>
      </c>
      <c r="C49" s="11"/>
      <c r="D49" s="98">
        <v>502.7</v>
      </c>
      <c r="E49" s="13"/>
      <c r="G49" s="13"/>
      <c r="H49" s="6"/>
      <c r="I49" s="199"/>
      <c r="J49" s="197"/>
      <c r="K49" s="197"/>
      <c r="L49" s="206"/>
      <c r="M49" s="197"/>
      <c r="N49" s="48"/>
      <c r="O49" s="6"/>
      <c r="P49" s="6"/>
    </row>
    <row r="50" spans="1:16">
      <c r="A50" s="6"/>
      <c r="B50" s="835">
        <v>50</v>
      </c>
      <c r="C50" s="11"/>
      <c r="D50" s="98">
        <v>502.8</v>
      </c>
      <c r="E50" s="13"/>
      <c r="G50" s="13"/>
      <c r="H50" s="6"/>
      <c r="I50" s="199"/>
      <c r="J50" s="197"/>
      <c r="K50" s="197"/>
      <c r="L50" s="206"/>
      <c r="M50" s="197"/>
      <c r="N50" s="48"/>
      <c r="O50" s="6"/>
      <c r="P50" s="6"/>
    </row>
    <row r="51" spans="1:16">
      <c r="A51" s="6"/>
      <c r="B51" s="835">
        <v>51</v>
      </c>
      <c r="C51" s="11"/>
      <c r="D51" s="98">
        <v>502.9</v>
      </c>
      <c r="E51" s="13" t="s">
        <v>115</v>
      </c>
      <c r="G51" s="13"/>
      <c r="H51" s="6"/>
      <c r="I51" s="199"/>
      <c r="J51" s="197"/>
      <c r="K51" s="197"/>
      <c r="L51" s="206"/>
      <c r="M51" s="197"/>
      <c r="N51" s="48"/>
      <c r="O51" s="6"/>
      <c r="P51" s="6"/>
    </row>
    <row r="52" spans="1:16">
      <c r="A52" s="6"/>
      <c r="B52" s="835">
        <v>52</v>
      </c>
      <c r="C52" s="11"/>
      <c r="D52" s="98"/>
      <c r="G52" s="13"/>
      <c r="H52" s="6"/>
      <c r="I52" s="199"/>
      <c r="J52" s="197"/>
      <c r="K52" s="197"/>
      <c r="L52" s="206"/>
      <c r="M52" s="197"/>
      <c r="N52" s="48"/>
      <c r="O52" s="6"/>
      <c r="P52" s="6"/>
    </row>
    <row r="53" spans="1:16">
      <c r="A53" s="6"/>
      <c r="B53" s="835">
        <v>53</v>
      </c>
      <c r="C53" s="11"/>
      <c r="D53" s="98"/>
      <c r="E53" s="12"/>
      <c r="F53" s="13"/>
      <c r="G53" s="13"/>
      <c r="H53" s="6"/>
      <c r="I53" s="199"/>
      <c r="J53" s="207"/>
      <c r="K53" s="207"/>
      <c r="L53" s="208"/>
      <c r="M53" s="207"/>
      <c r="N53" s="48"/>
      <c r="O53" s="6"/>
      <c r="P53" s="6"/>
    </row>
    <row r="54" spans="1:16">
      <c r="A54" s="6"/>
      <c r="B54" s="835">
        <v>54</v>
      </c>
      <c r="C54" s="11"/>
      <c r="D54" s="98"/>
      <c r="E54" s="12"/>
      <c r="F54" s="13"/>
      <c r="G54" s="13"/>
      <c r="H54" s="6"/>
      <c r="I54" s="198"/>
      <c r="J54" s="209"/>
      <c r="K54" s="210"/>
      <c r="L54" s="211"/>
      <c r="M54" s="209"/>
      <c r="N54" s="48"/>
      <c r="O54" s="6"/>
      <c r="P54" s="6"/>
    </row>
    <row r="55" spans="1:16">
      <c r="A55" s="6"/>
      <c r="B55" s="835">
        <v>55</v>
      </c>
      <c r="C55" s="152" t="s">
        <v>279</v>
      </c>
      <c r="D55" s="98"/>
      <c r="E55" s="12"/>
      <c r="F55" s="12"/>
      <c r="G55" s="12"/>
      <c r="H55" s="6"/>
      <c r="I55" s="178">
        <f>SUM(I43:I54)</f>
        <v>0</v>
      </c>
      <c r="J55" s="170">
        <f>SUM(J43:J54)</f>
        <v>0</v>
      </c>
      <c r="K55" s="171">
        <f>SUM(K43:K54)</f>
        <v>0</v>
      </c>
      <c r="L55" s="212">
        <f>SUM(L43:L54)</f>
        <v>0</v>
      </c>
      <c r="M55" s="170">
        <f>SUM(M43:M54)</f>
        <v>0</v>
      </c>
      <c r="N55" s="48"/>
      <c r="O55" s="6"/>
      <c r="P55" s="6"/>
    </row>
    <row r="56" spans="1:16">
      <c r="A56" s="6"/>
      <c r="B56" s="835">
        <v>56</v>
      </c>
      <c r="C56" s="11">
        <v>510</v>
      </c>
      <c r="D56" s="159" t="s">
        <v>163</v>
      </c>
      <c r="E56" s="12"/>
      <c r="F56" s="12"/>
      <c r="G56" s="12"/>
      <c r="H56" s="6"/>
      <c r="I56" s="213"/>
      <c r="J56" s="213"/>
      <c r="K56" s="192"/>
      <c r="L56" s="192"/>
      <c r="M56" s="192"/>
      <c r="N56" s="48"/>
      <c r="O56" s="6"/>
      <c r="P56" s="6"/>
    </row>
    <row r="57" spans="1:16">
      <c r="A57" s="6"/>
      <c r="B57" s="835">
        <v>57</v>
      </c>
      <c r="C57" s="11"/>
      <c r="D57" s="98">
        <v>510.1</v>
      </c>
      <c r="E57" s="12" t="s">
        <v>232</v>
      </c>
      <c r="F57" s="12"/>
      <c r="G57" s="12"/>
      <c r="H57" s="6"/>
      <c r="I57" s="193"/>
      <c r="J57" s="194"/>
      <c r="K57" s="194"/>
      <c r="L57" s="195"/>
      <c r="M57" s="194"/>
      <c r="N57" s="48"/>
      <c r="O57" s="6"/>
      <c r="P57" s="6"/>
    </row>
    <row r="58" spans="1:16">
      <c r="A58" s="6"/>
      <c r="B58" s="835">
        <v>58</v>
      </c>
      <c r="C58" s="11"/>
      <c r="D58" s="98">
        <v>510.2</v>
      </c>
      <c r="E58" s="12"/>
      <c r="F58" s="12"/>
      <c r="G58" s="12"/>
      <c r="H58" s="6"/>
      <c r="I58" s="196"/>
      <c r="J58" s="197"/>
      <c r="K58" s="197"/>
      <c r="L58" s="199"/>
      <c r="M58" s="197"/>
      <c r="N58" s="48"/>
      <c r="O58" s="6"/>
      <c r="P58" s="6"/>
    </row>
    <row r="59" spans="1:16">
      <c r="A59" s="6"/>
      <c r="B59" s="835">
        <v>59</v>
      </c>
      <c r="C59" s="11"/>
      <c r="D59" s="98">
        <v>510.3</v>
      </c>
      <c r="E59" s="12"/>
      <c r="F59" s="12"/>
      <c r="G59" s="12"/>
      <c r="H59" s="6"/>
      <c r="I59" s="196"/>
      <c r="J59" s="197"/>
      <c r="K59" s="197"/>
      <c r="L59" s="199"/>
      <c r="M59" s="197"/>
      <c r="N59" s="48"/>
      <c r="O59" s="6"/>
      <c r="P59" s="6"/>
    </row>
    <row r="60" spans="1:16">
      <c r="A60" s="6"/>
      <c r="B60" s="835">
        <v>60</v>
      </c>
      <c r="C60" s="11"/>
      <c r="D60" s="98">
        <v>510.4</v>
      </c>
      <c r="E60" s="12"/>
      <c r="F60" s="12"/>
      <c r="G60" s="12"/>
      <c r="H60" s="6"/>
      <c r="I60" s="196"/>
      <c r="J60" s="197"/>
      <c r="K60" s="197"/>
      <c r="L60" s="199"/>
      <c r="M60" s="197"/>
      <c r="N60" s="48"/>
      <c r="O60" s="6"/>
      <c r="P60" s="6"/>
    </row>
    <row r="61" spans="1:16">
      <c r="A61" s="6"/>
      <c r="B61" s="835">
        <v>61</v>
      </c>
      <c r="C61" s="11"/>
      <c r="D61" s="98">
        <v>510.5</v>
      </c>
      <c r="E61" s="12"/>
      <c r="F61" s="12"/>
      <c r="G61" s="12"/>
      <c r="H61" s="6"/>
      <c r="I61" s="196"/>
      <c r="J61" s="197"/>
      <c r="K61" s="197"/>
      <c r="L61" s="199"/>
      <c r="M61" s="197"/>
      <c r="N61" s="48"/>
      <c r="O61" s="6"/>
      <c r="P61" s="6"/>
    </row>
    <row r="62" spans="1:16">
      <c r="A62" s="6"/>
      <c r="B62" s="835">
        <v>62</v>
      </c>
      <c r="C62" s="11"/>
      <c r="D62" s="98">
        <v>510.9</v>
      </c>
      <c r="E62" s="12" t="s">
        <v>115</v>
      </c>
      <c r="F62" s="12"/>
      <c r="G62" s="12"/>
      <c r="H62" s="6"/>
      <c r="I62" s="196"/>
      <c r="J62" s="197"/>
      <c r="K62" s="197"/>
      <c r="L62" s="199"/>
      <c r="M62" s="197"/>
      <c r="N62" s="48"/>
      <c r="O62" s="6"/>
      <c r="P62" s="6"/>
    </row>
    <row r="63" spans="1:16">
      <c r="A63" s="6"/>
      <c r="B63" s="835">
        <v>63</v>
      </c>
      <c r="C63" s="11"/>
      <c r="D63" s="98"/>
      <c r="E63" s="12"/>
      <c r="F63" s="12"/>
      <c r="G63" s="12"/>
      <c r="H63" s="6"/>
      <c r="I63" s="196"/>
      <c r="J63" s="197"/>
      <c r="K63" s="197"/>
      <c r="L63" s="199"/>
      <c r="M63" s="197"/>
      <c r="N63" s="48"/>
      <c r="O63" s="6"/>
      <c r="P63" s="6"/>
    </row>
    <row r="64" spans="1:16">
      <c r="A64" s="6"/>
      <c r="B64" s="835">
        <v>64</v>
      </c>
      <c r="C64" s="11"/>
      <c r="D64" s="98"/>
      <c r="E64" s="12"/>
      <c r="F64" s="12"/>
      <c r="G64" s="12"/>
      <c r="H64" s="6"/>
      <c r="I64" s="196"/>
      <c r="J64" s="197"/>
      <c r="K64" s="197"/>
      <c r="L64" s="199"/>
      <c r="M64" s="197"/>
      <c r="N64" s="48"/>
      <c r="O64" s="6"/>
      <c r="P64" s="6"/>
    </row>
    <row r="65" spans="1:16">
      <c r="A65" s="6"/>
      <c r="B65" s="835">
        <v>65</v>
      </c>
      <c r="C65" s="11"/>
      <c r="D65" s="98"/>
      <c r="E65" s="12"/>
      <c r="F65" s="12"/>
      <c r="G65" s="12"/>
      <c r="H65" s="6"/>
      <c r="I65" s="200"/>
      <c r="J65" s="201"/>
      <c r="K65" s="201"/>
      <c r="L65" s="202"/>
      <c r="M65" s="201"/>
      <c r="N65" s="48"/>
      <c r="O65" s="6"/>
      <c r="P65" s="6"/>
    </row>
    <row r="66" spans="1:16">
      <c r="A66" s="6"/>
      <c r="B66" s="835">
        <v>66</v>
      </c>
      <c r="C66" s="152" t="s">
        <v>280</v>
      </c>
      <c r="D66" s="98"/>
      <c r="E66" s="12"/>
      <c r="F66" s="12"/>
      <c r="G66" s="12"/>
      <c r="H66" s="6"/>
      <c r="I66" s="178">
        <f>SUM(I57:I65)</f>
        <v>0</v>
      </c>
      <c r="J66" s="170">
        <f>SUM(J57:J65)</f>
        <v>0</v>
      </c>
      <c r="K66" s="171">
        <f>SUM(K57:K65)</f>
        <v>0</v>
      </c>
      <c r="L66" s="212">
        <f>SUM(L57:L65)</f>
        <v>0</v>
      </c>
      <c r="M66" s="170">
        <f>SUM(M57:M65)</f>
        <v>0</v>
      </c>
      <c r="N66" s="48"/>
      <c r="O66" s="6"/>
      <c r="P66" s="6"/>
    </row>
    <row r="67" spans="1:16">
      <c r="A67" s="6"/>
      <c r="B67" s="835">
        <v>67</v>
      </c>
      <c r="C67" s="11">
        <v>525</v>
      </c>
      <c r="D67" s="160" t="s">
        <v>227</v>
      </c>
      <c r="E67" s="19"/>
      <c r="F67" s="19"/>
      <c r="G67" s="12"/>
      <c r="H67" s="6"/>
      <c r="I67" s="213"/>
      <c r="J67" s="213"/>
      <c r="K67" s="192"/>
      <c r="L67" s="192"/>
      <c r="M67" s="192"/>
      <c r="N67" s="48"/>
      <c r="O67" s="6"/>
      <c r="P67" s="6"/>
    </row>
    <row r="68" spans="1:16">
      <c r="A68" s="6"/>
      <c r="B68" s="835">
        <v>68</v>
      </c>
      <c r="C68" s="11"/>
      <c r="D68" s="98">
        <v>525.1</v>
      </c>
      <c r="E68" s="12"/>
      <c r="F68" s="12"/>
      <c r="G68" s="12"/>
      <c r="H68" s="6"/>
      <c r="I68" s="193"/>
      <c r="J68" s="194"/>
      <c r="K68" s="194"/>
      <c r="L68" s="195"/>
      <c r="M68" s="194"/>
      <c r="N68" s="48"/>
      <c r="O68" s="6"/>
      <c r="P68" s="6"/>
    </row>
    <row r="69" spans="1:16">
      <c r="A69" s="6"/>
      <c r="B69" s="835">
        <v>69</v>
      </c>
      <c r="C69" s="11"/>
      <c r="D69" s="98">
        <v>525.20000000000005</v>
      </c>
      <c r="E69" s="12"/>
      <c r="F69" s="12"/>
      <c r="G69" s="12"/>
      <c r="H69" s="6"/>
      <c r="I69" s="196"/>
      <c r="J69" s="197"/>
      <c r="K69" s="197"/>
      <c r="L69" s="199"/>
      <c r="M69" s="197"/>
      <c r="N69" s="48"/>
      <c r="O69" s="6"/>
      <c r="P69" s="6"/>
    </row>
    <row r="70" spans="1:16">
      <c r="A70" s="6"/>
      <c r="B70" s="835">
        <v>70</v>
      </c>
      <c r="C70" s="11"/>
      <c r="D70" s="98">
        <v>525.29999999999995</v>
      </c>
      <c r="E70" s="12"/>
      <c r="F70" s="13"/>
      <c r="G70" s="13"/>
      <c r="H70" s="6"/>
      <c r="I70" s="196"/>
      <c r="J70" s="197"/>
      <c r="K70" s="197"/>
      <c r="L70" s="199"/>
      <c r="M70" s="197"/>
      <c r="N70" s="48"/>
      <c r="O70" s="6"/>
      <c r="P70" s="6"/>
    </row>
    <row r="71" spans="1:16">
      <c r="A71" s="6"/>
      <c r="B71" s="835">
        <v>71</v>
      </c>
      <c r="C71" s="11"/>
      <c r="D71" s="98">
        <v>525.4</v>
      </c>
      <c r="E71" s="12"/>
      <c r="F71" s="13"/>
      <c r="G71" s="13"/>
      <c r="H71" s="6"/>
      <c r="I71" s="196"/>
      <c r="J71" s="197"/>
      <c r="K71" s="197"/>
      <c r="L71" s="199"/>
      <c r="M71" s="197"/>
      <c r="N71" s="48"/>
      <c r="O71" s="6"/>
      <c r="P71" s="6"/>
    </row>
    <row r="72" spans="1:16">
      <c r="A72" s="6"/>
      <c r="B72" s="835">
        <v>72</v>
      </c>
      <c r="C72" s="11"/>
      <c r="D72" s="98">
        <v>525.5</v>
      </c>
      <c r="E72" s="12"/>
      <c r="F72" s="13"/>
      <c r="G72" s="13"/>
      <c r="H72" s="6"/>
      <c r="I72" s="196"/>
      <c r="J72" s="197"/>
      <c r="K72" s="197"/>
      <c r="L72" s="199"/>
      <c r="M72" s="197"/>
      <c r="N72" s="48"/>
      <c r="O72" s="6"/>
      <c r="P72" s="6"/>
    </row>
    <row r="73" spans="1:16">
      <c r="A73" s="6"/>
      <c r="B73" s="835">
        <v>73</v>
      </c>
      <c r="C73" s="11"/>
      <c r="D73" s="98">
        <v>525.9</v>
      </c>
      <c r="E73" s="12" t="s">
        <v>115</v>
      </c>
      <c r="F73" s="13"/>
      <c r="G73" s="13"/>
      <c r="H73" s="6"/>
      <c r="I73" s="196"/>
      <c r="J73" s="197"/>
      <c r="K73" s="197"/>
      <c r="L73" s="199"/>
      <c r="M73" s="197"/>
      <c r="N73" s="48"/>
      <c r="O73" s="6"/>
      <c r="P73" s="6"/>
    </row>
    <row r="74" spans="1:16">
      <c r="A74" s="6"/>
      <c r="B74" s="835">
        <v>74</v>
      </c>
      <c r="C74" s="11"/>
      <c r="D74" s="98"/>
      <c r="E74" s="12"/>
      <c r="F74" s="13"/>
      <c r="G74" s="13"/>
      <c r="H74" s="6"/>
      <c r="I74" s="196"/>
      <c r="J74" s="197"/>
      <c r="K74" s="197"/>
      <c r="L74" s="199"/>
      <c r="M74" s="197"/>
      <c r="N74" s="48"/>
      <c r="O74" s="6"/>
      <c r="P74" s="6"/>
    </row>
    <row r="75" spans="1:16">
      <c r="A75" s="6"/>
      <c r="B75" s="835">
        <v>75</v>
      </c>
      <c r="C75" s="11"/>
      <c r="D75" s="98"/>
      <c r="E75" s="12"/>
      <c r="F75" s="13"/>
      <c r="G75" s="13"/>
      <c r="H75" s="6"/>
      <c r="I75" s="196"/>
      <c r="J75" s="197"/>
      <c r="K75" s="197"/>
      <c r="L75" s="199"/>
      <c r="M75" s="197"/>
      <c r="N75" s="48"/>
      <c r="O75" s="6"/>
      <c r="P75" s="6"/>
    </row>
    <row r="76" spans="1:16">
      <c r="A76" s="6"/>
      <c r="B76" s="835">
        <v>76</v>
      </c>
      <c r="C76" s="11"/>
      <c r="D76" s="98"/>
      <c r="E76" s="12"/>
      <c r="F76" s="13"/>
      <c r="G76" s="13"/>
      <c r="H76" s="6"/>
      <c r="I76" s="200"/>
      <c r="J76" s="201"/>
      <c r="K76" s="201"/>
      <c r="L76" s="202"/>
      <c r="M76" s="201"/>
      <c r="N76" s="48"/>
      <c r="O76" s="6"/>
      <c r="P76" s="6"/>
    </row>
    <row r="77" spans="1:16">
      <c r="A77" s="6"/>
      <c r="B77" s="835">
        <v>77</v>
      </c>
      <c r="C77" s="152" t="s">
        <v>281</v>
      </c>
      <c r="D77" s="98"/>
      <c r="E77" s="12"/>
      <c r="G77" s="13"/>
      <c r="H77" s="6"/>
      <c r="I77" s="178">
        <f>SUM(I68:I76)</f>
        <v>0</v>
      </c>
      <c r="J77" s="170">
        <f>SUM(J68:J76)</f>
        <v>0</v>
      </c>
      <c r="K77" s="171">
        <f>SUM(K68:K76)</f>
        <v>0</v>
      </c>
      <c r="L77" s="212">
        <f>SUM(L68:L76)</f>
        <v>0</v>
      </c>
      <c r="M77" s="170">
        <f>SUM(M68:M76)</f>
        <v>0</v>
      </c>
      <c r="N77" s="48"/>
      <c r="O77" s="6"/>
      <c r="P77" s="6"/>
    </row>
    <row r="78" spans="1:16">
      <c r="A78" s="6"/>
      <c r="B78" s="835">
        <v>78</v>
      </c>
      <c r="C78" s="11">
        <v>530</v>
      </c>
      <c r="D78" s="160" t="s">
        <v>164</v>
      </c>
      <c r="E78" s="12"/>
      <c r="F78" s="13"/>
      <c r="G78" s="13"/>
      <c r="H78" s="6"/>
      <c r="I78" s="213"/>
      <c r="J78" s="192"/>
      <c r="K78" s="192"/>
      <c r="L78" s="192"/>
      <c r="M78" s="192"/>
      <c r="N78" s="48"/>
      <c r="O78" s="6"/>
      <c r="P78" s="6"/>
    </row>
    <row r="79" spans="1:16">
      <c r="A79" s="6"/>
      <c r="B79" s="835">
        <v>79</v>
      </c>
      <c r="C79" s="11"/>
      <c r="D79" s="98">
        <v>530.1</v>
      </c>
      <c r="E79" s="12"/>
      <c r="F79" s="13"/>
      <c r="G79" s="13"/>
      <c r="H79" s="6"/>
      <c r="I79" s="193"/>
      <c r="J79" s="194"/>
      <c r="K79" s="194"/>
      <c r="L79" s="195"/>
      <c r="M79" s="194"/>
      <c r="N79" s="48"/>
      <c r="O79" s="6"/>
      <c r="P79" s="6"/>
    </row>
    <row r="80" spans="1:16">
      <c r="A80" s="6"/>
      <c r="B80" s="835">
        <v>80</v>
      </c>
      <c r="C80" s="11"/>
      <c r="D80" s="98">
        <v>530.20000000000005</v>
      </c>
      <c r="E80" s="12"/>
      <c r="F80" s="13"/>
      <c r="G80" s="13"/>
      <c r="H80" s="6"/>
      <c r="I80" s="196"/>
      <c r="J80" s="197"/>
      <c r="K80" s="197"/>
      <c r="L80" s="199"/>
      <c r="M80" s="197"/>
      <c r="N80" s="48"/>
      <c r="O80" s="6"/>
      <c r="P80" s="6"/>
    </row>
    <row r="81" spans="1:16">
      <c r="A81" s="6"/>
      <c r="B81" s="835">
        <v>81</v>
      </c>
      <c r="C81" s="11"/>
      <c r="D81" s="98">
        <v>530.29999999999995</v>
      </c>
      <c r="E81" s="12"/>
      <c r="F81" s="13"/>
      <c r="G81" s="13"/>
      <c r="H81" s="6"/>
      <c r="I81" s="196"/>
      <c r="J81" s="197"/>
      <c r="K81" s="197"/>
      <c r="L81" s="199"/>
      <c r="M81" s="197"/>
      <c r="N81" s="48"/>
      <c r="O81" s="6"/>
      <c r="P81" s="6"/>
    </row>
    <row r="82" spans="1:16">
      <c r="A82" s="6"/>
      <c r="B82" s="835">
        <v>82</v>
      </c>
      <c r="C82" s="11"/>
      <c r="D82" s="98">
        <v>530.4</v>
      </c>
      <c r="E82" s="12"/>
      <c r="F82" s="13"/>
      <c r="G82" s="13"/>
      <c r="H82" s="6"/>
      <c r="I82" s="196"/>
      <c r="J82" s="197"/>
      <c r="K82" s="197"/>
      <c r="L82" s="199"/>
      <c r="M82" s="197"/>
      <c r="N82" s="48"/>
      <c r="O82" s="6"/>
      <c r="P82" s="6"/>
    </row>
    <row r="83" spans="1:16">
      <c r="A83" s="6"/>
      <c r="B83" s="835">
        <v>83</v>
      </c>
      <c r="C83" s="11"/>
      <c r="D83" s="98">
        <v>530.5</v>
      </c>
      <c r="E83" s="12"/>
      <c r="F83" s="13"/>
      <c r="G83" s="13"/>
      <c r="H83" s="6"/>
      <c r="I83" s="196"/>
      <c r="J83" s="197"/>
      <c r="K83" s="197"/>
      <c r="L83" s="199"/>
      <c r="M83" s="197"/>
      <c r="N83" s="48"/>
      <c r="O83" s="6"/>
      <c r="P83" s="6"/>
    </row>
    <row r="84" spans="1:16">
      <c r="A84" s="6"/>
      <c r="B84" s="835">
        <v>84</v>
      </c>
      <c r="C84" s="11"/>
      <c r="D84" s="98">
        <v>530.9</v>
      </c>
      <c r="E84" s="12" t="s">
        <v>115</v>
      </c>
      <c r="F84" s="13"/>
      <c r="G84" s="13"/>
      <c r="H84" s="6"/>
      <c r="I84" s="196"/>
      <c r="J84" s="197"/>
      <c r="K84" s="197"/>
      <c r="L84" s="199"/>
      <c r="M84" s="197"/>
      <c r="N84" s="48"/>
      <c r="O84" s="6"/>
      <c r="P84" s="6"/>
    </row>
    <row r="85" spans="1:16">
      <c r="A85" s="6"/>
      <c r="B85" s="835">
        <v>85</v>
      </c>
      <c r="C85" s="11"/>
      <c r="D85" s="98"/>
      <c r="E85" s="12"/>
      <c r="F85" s="13"/>
      <c r="G85" s="13"/>
      <c r="H85" s="6"/>
      <c r="I85" s="200"/>
      <c r="J85" s="201"/>
      <c r="K85" s="201"/>
      <c r="L85" s="202"/>
      <c r="M85" s="201"/>
      <c r="N85" s="48"/>
      <c r="O85" s="6"/>
      <c r="P85" s="6"/>
    </row>
    <row r="86" spans="1:16">
      <c r="A86" s="6"/>
      <c r="B86" s="835">
        <v>86</v>
      </c>
      <c r="C86" s="152" t="s">
        <v>282</v>
      </c>
      <c r="D86" s="98"/>
      <c r="E86" s="12"/>
      <c r="F86" s="13"/>
      <c r="G86" s="13"/>
      <c r="H86" s="6"/>
      <c r="I86" s="178">
        <f>SUM(I79:I85)</f>
        <v>0</v>
      </c>
      <c r="J86" s="170">
        <f>SUM(J79:J85)</f>
        <v>0</v>
      </c>
      <c r="K86" s="171">
        <f>SUM(K79:K85)</f>
        <v>0</v>
      </c>
      <c r="L86" s="212">
        <f>SUM(L79:L85)</f>
        <v>0</v>
      </c>
      <c r="M86" s="170">
        <f>SUM(M79:M85)</f>
        <v>0</v>
      </c>
      <c r="N86" s="48"/>
      <c r="O86" s="6"/>
      <c r="P86" s="6"/>
    </row>
    <row r="87" spans="1:16">
      <c r="A87" s="6"/>
      <c r="B87" s="835">
        <v>87</v>
      </c>
      <c r="C87" s="11">
        <v>535</v>
      </c>
      <c r="D87" s="159" t="s">
        <v>107</v>
      </c>
      <c r="E87" s="12"/>
      <c r="F87" s="13"/>
      <c r="G87" s="13"/>
      <c r="H87" s="6"/>
      <c r="I87" s="214"/>
      <c r="J87" s="214"/>
      <c r="K87" s="214"/>
      <c r="L87" s="214"/>
      <c r="M87" s="214"/>
      <c r="N87" s="48"/>
      <c r="O87" s="6"/>
      <c r="P87" s="6"/>
    </row>
    <row r="88" spans="1:16">
      <c r="A88" s="6"/>
      <c r="B88" s="835">
        <v>88</v>
      </c>
      <c r="C88" s="11"/>
      <c r="D88" s="158">
        <v>535.1</v>
      </c>
      <c r="E88" s="12"/>
      <c r="F88" s="13"/>
      <c r="G88" s="13"/>
      <c r="H88" s="6"/>
      <c r="I88" s="193"/>
      <c r="J88" s="194"/>
      <c r="K88" s="194"/>
      <c r="L88" s="195"/>
      <c r="M88" s="194"/>
      <c r="N88" s="48"/>
      <c r="O88" s="6"/>
      <c r="P88" s="6"/>
    </row>
    <row r="89" spans="1:16">
      <c r="A89" s="6"/>
      <c r="B89" s="835">
        <v>89</v>
      </c>
      <c r="C89" s="11"/>
      <c r="D89" s="158">
        <v>535.20000000000005</v>
      </c>
      <c r="E89" s="12"/>
      <c r="F89" s="13"/>
      <c r="G89" s="13"/>
      <c r="H89" s="6"/>
      <c r="I89" s="196"/>
      <c r="J89" s="197"/>
      <c r="K89" s="197"/>
      <c r="L89" s="199"/>
      <c r="M89" s="197"/>
      <c r="N89" s="48"/>
      <c r="O89" s="6"/>
      <c r="P89" s="6"/>
    </row>
    <row r="90" spans="1:16">
      <c r="A90" s="6"/>
      <c r="B90" s="835">
        <v>90</v>
      </c>
      <c r="C90" s="11"/>
      <c r="D90" s="158">
        <v>535.29999999999995</v>
      </c>
      <c r="E90" s="12"/>
      <c r="F90" s="13"/>
      <c r="G90" s="13"/>
      <c r="H90" s="6"/>
      <c r="I90" s="196"/>
      <c r="J90" s="197"/>
      <c r="K90" s="197"/>
      <c r="L90" s="199"/>
      <c r="M90" s="197"/>
      <c r="N90" s="48"/>
      <c r="O90" s="6"/>
      <c r="P90" s="6"/>
    </row>
    <row r="91" spans="1:16">
      <c r="A91" s="6"/>
      <c r="B91" s="835">
        <v>91</v>
      </c>
      <c r="C91" s="11"/>
      <c r="D91" s="158">
        <v>535.4</v>
      </c>
      <c r="E91" s="12"/>
      <c r="F91" s="13"/>
      <c r="G91" s="13"/>
      <c r="H91" s="6"/>
      <c r="I91" s="196"/>
      <c r="J91" s="197"/>
      <c r="K91" s="197"/>
      <c r="L91" s="199"/>
      <c r="M91" s="197"/>
      <c r="N91" s="48"/>
      <c r="O91" s="6"/>
      <c r="P91" s="6"/>
    </row>
    <row r="92" spans="1:16">
      <c r="A92" s="6"/>
      <c r="B92" s="835">
        <v>92</v>
      </c>
      <c r="C92" s="11"/>
      <c r="D92" s="158">
        <v>535.5</v>
      </c>
      <c r="E92" s="12"/>
      <c r="F92" s="13"/>
      <c r="G92" s="13"/>
      <c r="H92" s="6"/>
      <c r="I92" s="196"/>
      <c r="J92" s="197"/>
      <c r="K92" s="197"/>
      <c r="L92" s="199"/>
      <c r="M92" s="197"/>
      <c r="N92" s="48"/>
      <c r="O92" s="6"/>
      <c r="P92" s="6"/>
    </row>
    <row r="93" spans="1:16">
      <c r="A93" s="6"/>
      <c r="B93" s="835">
        <v>93</v>
      </c>
      <c r="C93" s="11"/>
      <c r="D93" s="98">
        <v>535.9</v>
      </c>
      <c r="E93" s="12" t="s">
        <v>115</v>
      </c>
      <c r="F93" s="13"/>
      <c r="G93" s="13"/>
      <c r="H93" s="6"/>
      <c r="I93" s="196"/>
      <c r="J93" s="197"/>
      <c r="K93" s="197"/>
      <c r="L93" s="199"/>
      <c r="M93" s="197"/>
      <c r="N93" s="48"/>
      <c r="O93" s="6"/>
      <c r="P93" s="6"/>
    </row>
    <row r="94" spans="1:16">
      <c r="A94" s="6"/>
      <c r="B94" s="835">
        <v>94</v>
      </c>
      <c r="C94" s="11"/>
      <c r="D94" s="98"/>
      <c r="E94" s="12"/>
      <c r="F94" s="13"/>
      <c r="G94" s="13"/>
      <c r="H94" s="6"/>
      <c r="I94" s="200"/>
      <c r="J94" s="201"/>
      <c r="K94" s="201"/>
      <c r="L94" s="202"/>
      <c r="M94" s="201"/>
      <c r="N94" s="48"/>
      <c r="O94" s="6"/>
      <c r="P94" s="6"/>
    </row>
    <row r="95" spans="1:16">
      <c r="A95" s="6"/>
      <c r="B95" s="835">
        <v>95</v>
      </c>
      <c r="C95" s="152" t="s">
        <v>283</v>
      </c>
      <c r="D95" s="98"/>
      <c r="E95" s="12"/>
      <c r="F95" s="13"/>
      <c r="G95" s="13"/>
      <c r="H95" s="6"/>
      <c r="I95" s="178">
        <f>SUM(I88:I94)</f>
        <v>0</v>
      </c>
      <c r="J95" s="170">
        <f>SUM(J88:J94)</f>
        <v>0</v>
      </c>
      <c r="K95" s="171">
        <f>SUM(K88:K94)</f>
        <v>0</v>
      </c>
      <c r="L95" s="212">
        <f>SUM(L88:L94)</f>
        <v>0</v>
      </c>
      <c r="M95" s="170">
        <f>SUM(M88:M94)</f>
        <v>0</v>
      </c>
      <c r="N95" s="48"/>
      <c r="O95" s="6"/>
      <c r="P95" s="6"/>
    </row>
    <row r="96" spans="1:16">
      <c r="A96" s="6"/>
      <c r="B96" s="835">
        <v>96</v>
      </c>
      <c r="C96" s="11">
        <v>545</v>
      </c>
      <c r="D96" s="160" t="s">
        <v>228</v>
      </c>
      <c r="E96" s="12"/>
      <c r="F96" s="13"/>
      <c r="G96" s="13"/>
      <c r="H96" s="6"/>
      <c r="I96" s="173"/>
      <c r="J96" s="176"/>
      <c r="K96" s="176"/>
      <c r="L96" s="176"/>
      <c r="M96" s="176"/>
      <c r="N96" s="48"/>
      <c r="O96" s="6"/>
      <c r="P96" s="6"/>
    </row>
    <row r="97" spans="1:16">
      <c r="A97" s="6"/>
      <c r="B97" s="835">
        <v>97</v>
      </c>
      <c r="C97" s="11"/>
      <c r="D97" s="98">
        <v>545.1</v>
      </c>
      <c r="E97" s="12" t="s">
        <v>166</v>
      </c>
      <c r="F97" s="13"/>
      <c r="G97" s="13"/>
      <c r="H97" s="6"/>
      <c r="I97" s="181"/>
      <c r="J97" s="176"/>
      <c r="K97" s="176"/>
      <c r="L97" s="176"/>
      <c r="M97" s="176"/>
      <c r="N97" s="48"/>
      <c r="O97" s="6"/>
      <c r="P97" s="6"/>
    </row>
    <row r="98" spans="1:16">
      <c r="A98" s="6"/>
      <c r="B98" s="835">
        <v>98</v>
      </c>
      <c r="C98" s="11"/>
      <c r="D98" s="98"/>
      <c r="E98" s="27">
        <v>545.11</v>
      </c>
      <c r="F98" s="13"/>
      <c r="G98" s="13"/>
      <c r="H98" s="6"/>
      <c r="I98" s="193"/>
      <c r="J98" s="194"/>
      <c r="K98" s="194"/>
      <c r="L98" s="195"/>
      <c r="M98" s="194"/>
      <c r="N98" s="48"/>
      <c r="O98" s="6"/>
      <c r="P98" s="6"/>
    </row>
    <row r="99" spans="1:16">
      <c r="A99" s="6"/>
      <c r="B99" s="835">
        <v>99</v>
      </c>
      <c r="C99" s="11"/>
      <c r="D99" s="98"/>
      <c r="E99" s="27">
        <v>545.12</v>
      </c>
      <c r="F99" s="13"/>
      <c r="G99" s="13"/>
      <c r="H99" s="6"/>
      <c r="I99" s="196"/>
      <c r="J99" s="197"/>
      <c r="K99" s="197"/>
      <c r="L99" s="199"/>
      <c r="M99" s="197"/>
      <c r="N99" s="48"/>
      <c r="O99" s="6"/>
      <c r="P99" s="6"/>
    </row>
    <row r="100" spans="1:16">
      <c r="A100" s="6"/>
      <c r="B100" s="835">
        <v>100</v>
      </c>
      <c r="C100" s="11"/>
      <c r="D100" s="98"/>
      <c r="E100" s="27">
        <v>545.13</v>
      </c>
      <c r="F100" s="13"/>
      <c r="G100" s="13"/>
      <c r="H100" s="6"/>
      <c r="I100" s="196"/>
      <c r="J100" s="197"/>
      <c r="K100" s="197"/>
      <c r="L100" s="199"/>
      <c r="M100" s="197"/>
      <c r="N100" s="48"/>
      <c r="O100" s="6"/>
      <c r="P100" s="6"/>
    </row>
    <row r="101" spans="1:16">
      <c r="A101" s="6"/>
      <c r="B101" s="835">
        <v>101</v>
      </c>
      <c r="C101" s="11"/>
      <c r="D101" s="98"/>
      <c r="E101" s="27">
        <v>545.14</v>
      </c>
      <c r="F101" s="13"/>
      <c r="G101" s="13"/>
      <c r="H101" s="6"/>
      <c r="I101" s="196"/>
      <c r="J101" s="197"/>
      <c r="K101" s="197"/>
      <c r="L101" s="199"/>
      <c r="M101" s="197"/>
      <c r="N101" s="48"/>
      <c r="O101" s="6"/>
      <c r="P101" s="6"/>
    </row>
    <row r="102" spans="1:16">
      <c r="A102" s="6"/>
      <c r="B102" s="835">
        <v>102</v>
      </c>
      <c r="C102" s="11"/>
      <c r="D102" s="98"/>
      <c r="E102" s="27">
        <v>545.15</v>
      </c>
      <c r="F102" s="13"/>
      <c r="G102" s="13"/>
      <c r="H102" s="6"/>
      <c r="I102" s="196"/>
      <c r="J102" s="197"/>
      <c r="K102" s="197"/>
      <c r="L102" s="199"/>
      <c r="M102" s="197"/>
      <c r="N102" s="48"/>
      <c r="O102" s="6"/>
      <c r="P102" s="6"/>
    </row>
    <row r="103" spans="1:16">
      <c r="A103" s="6"/>
      <c r="B103" s="835">
        <v>103</v>
      </c>
      <c r="C103" s="11"/>
      <c r="D103" s="98"/>
      <c r="E103" s="27">
        <v>545.19000000000005</v>
      </c>
      <c r="F103" s="13" t="s">
        <v>115</v>
      </c>
      <c r="G103" s="13"/>
      <c r="H103" s="6"/>
      <c r="I103" s="196"/>
      <c r="J103" s="197"/>
      <c r="K103" s="197"/>
      <c r="L103" s="199"/>
      <c r="M103" s="197"/>
      <c r="N103" s="48"/>
      <c r="O103" s="6"/>
      <c r="P103" s="6"/>
    </row>
    <row r="104" spans="1:16">
      <c r="A104" s="6"/>
      <c r="B104" s="835">
        <v>104</v>
      </c>
      <c r="C104" s="11"/>
      <c r="D104" s="98">
        <v>545.20000000000005</v>
      </c>
      <c r="E104" s="12"/>
      <c r="F104" s="13"/>
      <c r="G104" s="13"/>
      <c r="H104" s="6"/>
      <c r="I104" s="196"/>
      <c r="J104" s="197"/>
      <c r="K104" s="197"/>
      <c r="L104" s="199"/>
      <c r="M104" s="197"/>
      <c r="N104" s="48"/>
      <c r="O104" s="6"/>
      <c r="P104" s="6"/>
    </row>
    <row r="105" spans="1:16">
      <c r="A105" s="6"/>
      <c r="B105" s="835">
        <v>105</v>
      </c>
      <c r="C105" s="11"/>
      <c r="D105" s="98">
        <v>545.29999999999995</v>
      </c>
      <c r="E105" s="12" t="s">
        <v>64</v>
      </c>
      <c r="F105" s="13"/>
      <c r="G105" s="13"/>
      <c r="H105" s="6"/>
      <c r="I105" s="196"/>
      <c r="J105" s="197"/>
      <c r="K105" s="197"/>
      <c r="L105" s="199"/>
      <c r="M105" s="197"/>
      <c r="N105" s="48"/>
      <c r="O105" s="6"/>
      <c r="P105" s="6"/>
    </row>
    <row r="106" spans="1:16">
      <c r="A106" s="6"/>
      <c r="B106" s="835">
        <v>106</v>
      </c>
      <c r="C106" s="11"/>
      <c r="D106" s="98">
        <v>545.4</v>
      </c>
      <c r="E106" s="12"/>
      <c r="F106" s="13"/>
      <c r="G106" s="13"/>
      <c r="H106" s="6"/>
      <c r="I106" s="196"/>
      <c r="J106" s="197"/>
      <c r="K106" s="197"/>
      <c r="L106" s="199"/>
      <c r="M106" s="197"/>
      <c r="N106" s="48"/>
      <c r="O106" s="6"/>
      <c r="P106" s="6"/>
    </row>
    <row r="107" spans="1:16">
      <c r="A107" s="6"/>
      <c r="B107" s="835">
        <v>107</v>
      </c>
      <c r="C107" s="11"/>
      <c r="D107" s="98">
        <v>545.5</v>
      </c>
      <c r="E107" s="12"/>
      <c r="F107" s="13"/>
      <c r="G107" s="13"/>
      <c r="H107" s="6"/>
      <c r="I107" s="196"/>
      <c r="J107" s="197"/>
      <c r="K107" s="197"/>
      <c r="L107" s="199"/>
      <c r="M107" s="197"/>
      <c r="N107" s="48"/>
      <c r="O107" s="6"/>
      <c r="P107" s="6"/>
    </row>
    <row r="108" spans="1:16">
      <c r="A108" s="6"/>
      <c r="B108" s="835">
        <v>108</v>
      </c>
      <c r="C108" s="11"/>
      <c r="D108" s="98">
        <v>545.9</v>
      </c>
      <c r="E108" s="12" t="s">
        <v>115</v>
      </c>
      <c r="F108" s="13"/>
      <c r="G108" s="13"/>
      <c r="H108" s="6"/>
      <c r="I108" s="200"/>
      <c r="J108" s="201"/>
      <c r="K108" s="201"/>
      <c r="L108" s="215"/>
      <c r="M108" s="201"/>
      <c r="N108" s="48"/>
      <c r="O108" s="6"/>
      <c r="P108" s="6"/>
    </row>
    <row r="109" spans="1:16">
      <c r="A109" s="6"/>
      <c r="B109" s="835">
        <v>109</v>
      </c>
      <c r="C109" s="152" t="s">
        <v>284</v>
      </c>
      <c r="D109" s="98"/>
      <c r="E109" s="12"/>
      <c r="F109" s="13"/>
      <c r="G109" s="13"/>
      <c r="H109" s="6"/>
      <c r="I109" s="178">
        <f>SUM(I98:I108)</f>
        <v>0</v>
      </c>
      <c r="J109" s="170">
        <f>SUM(J98:J108)</f>
        <v>0</v>
      </c>
      <c r="K109" s="171">
        <f>SUM(K98:K108)</f>
        <v>0</v>
      </c>
      <c r="L109" s="212">
        <f>SUM(L98:L108)</f>
        <v>0</v>
      </c>
      <c r="M109" s="170">
        <f>SUM(M98:M108)</f>
        <v>0</v>
      </c>
      <c r="N109" s="48"/>
      <c r="O109" s="6"/>
      <c r="P109" s="6"/>
    </row>
    <row r="110" spans="1:16">
      <c r="A110" s="6"/>
      <c r="B110" s="835">
        <v>110</v>
      </c>
      <c r="C110" s="11">
        <v>550</v>
      </c>
      <c r="D110" s="159" t="s">
        <v>167</v>
      </c>
      <c r="E110" s="12"/>
      <c r="F110" s="13"/>
      <c r="G110" s="13"/>
      <c r="H110" s="6"/>
      <c r="I110" s="173"/>
      <c r="J110" s="176"/>
      <c r="K110" s="176"/>
      <c r="L110" s="176"/>
      <c r="M110" s="176"/>
      <c r="N110" s="48"/>
      <c r="O110" s="6"/>
      <c r="P110" s="6"/>
    </row>
    <row r="111" spans="1:16">
      <c r="A111" s="6"/>
      <c r="B111" s="835">
        <v>111</v>
      </c>
      <c r="C111" s="11"/>
      <c r="D111" s="98">
        <v>550.1</v>
      </c>
      <c r="E111" s="12" t="s">
        <v>239</v>
      </c>
      <c r="F111" s="13"/>
      <c r="G111" s="13"/>
      <c r="H111" s="6"/>
      <c r="I111" s="193"/>
      <c r="J111" s="194"/>
      <c r="K111" s="194"/>
      <c r="L111" s="195"/>
      <c r="M111" s="194"/>
      <c r="N111" s="48"/>
      <c r="O111" s="6"/>
      <c r="P111" s="6"/>
    </row>
    <row r="112" spans="1:16">
      <c r="A112" s="6"/>
      <c r="B112" s="835">
        <v>112</v>
      </c>
      <c r="C112" s="11"/>
      <c r="D112" s="98">
        <v>550.20000000000005</v>
      </c>
      <c r="E112" s="12" t="s">
        <v>233</v>
      </c>
      <c r="F112" s="13"/>
      <c r="G112" s="13"/>
      <c r="H112" s="6"/>
      <c r="I112" s="196"/>
      <c r="J112" s="197"/>
      <c r="K112" s="197"/>
      <c r="L112" s="199"/>
      <c r="M112" s="197"/>
      <c r="N112" s="48"/>
      <c r="O112" s="6"/>
      <c r="P112" s="6"/>
    </row>
    <row r="113" spans="1:16">
      <c r="A113" s="6"/>
      <c r="B113" s="835">
        <v>113</v>
      </c>
      <c r="C113" s="11"/>
      <c r="D113" s="98">
        <v>550.29999999999995</v>
      </c>
      <c r="E113" s="12" t="s">
        <v>234</v>
      </c>
      <c r="F113" s="13"/>
      <c r="G113" s="13"/>
      <c r="H113" s="6"/>
      <c r="I113" s="196"/>
      <c r="J113" s="197"/>
      <c r="K113" s="197"/>
      <c r="L113" s="199"/>
      <c r="M113" s="197"/>
      <c r="N113" s="48"/>
      <c r="O113" s="6"/>
      <c r="P113" s="6"/>
    </row>
    <row r="114" spans="1:16">
      <c r="A114" s="6"/>
      <c r="B114" s="835">
        <v>114</v>
      </c>
      <c r="C114" s="11"/>
      <c r="D114" s="98">
        <v>550.4</v>
      </c>
      <c r="E114" s="12"/>
      <c r="F114" s="13"/>
      <c r="G114" s="13"/>
      <c r="H114" s="6"/>
      <c r="I114" s="196"/>
      <c r="J114" s="197"/>
      <c r="K114" s="197"/>
      <c r="L114" s="199"/>
      <c r="M114" s="197"/>
      <c r="N114" s="48"/>
      <c r="O114" s="6"/>
      <c r="P114" s="6"/>
    </row>
    <row r="115" spans="1:16">
      <c r="A115" s="6"/>
      <c r="B115" s="835">
        <v>115</v>
      </c>
      <c r="C115" s="11"/>
      <c r="D115" s="98">
        <v>550.5</v>
      </c>
      <c r="E115" s="12" t="s">
        <v>67</v>
      </c>
      <c r="F115" s="13"/>
      <c r="G115" s="13"/>
      <c r="H115" s="6"/>
      <c r="I115" s="196"/>
      <c r="J115" s="197"/>
      <c r="K115" s="197"/>
      <c r="L115" s="199"/>
      <c r="M115" s="197"/>
      <c r="N115" s="48"/>
      <c r="O115" s="6"/>
      <c r="P115" s="6"/>
    </row>
    <row r="116" spans="1:16">
      <c r="A116" s="6"/>
      <c r="B116" s="835">
        <v>116</v>
      </c>
      <c r="C116" s="11"/>
      <c r="D116" s="98">
        <v>550.6</v>
      </c>
      <c r="E116" s="12"/>
      <c r="F116" s="13"/>
      <c r="G116" s="20"/>
      <c r="H116" s="21"/>
      <c r="I116" s="196"/>
      <c r="J116" s="197"/>
      <c r="K116" s="197"/>
      <c r="L116" s="199"/>
      <c r="M116" s="197"/>
      <c r="N116" s="48"/>
      <c r="O116" s="6"/>
      <c r="P116" s="6"/>
    </row>
    <row r="117" spans="1:16">
      <c r="A117" s="6"/>
      <c r="B117" s="835">
        <v>117</v>
      </c>
      <c r="C117" s="11"/>
      <c r="D117" s="98">
        <v>550.70000000000005</v>
      </c>
      <c r="E117" s="12"/>
      <c r="F117" s="13"/>
      <c r="G117" s="13"/>
      <c r="H117" s="6"/>
      <c r="I117" s="196"/>
      <c r="J117" s="197"/>
      <c r="K117" s="197"/>
      <c r="L117" s="199"/>
      <c r="M117" s="197"/>
      <c r="N117" s="48"/>
      <c r="O117" s="6"/>
      <c r="P117" s="6"/>
    </row>
    <row r="118" spans="1:16">
      <c r="A118" s="6"/>
      <c r="B118" s="835">
        <v>118</v>
      </c>
      <c r="C118" s="11"/>
      <c r="D118" s="98">
        <v>550.79999999999995</v>
      </c>
      <c r="E118" s="12"/>
      <c r="F118" s="13"/>
      <c r="G118" s="13"/>
      <c r="H118" s="6"/>
      <c r="I118" s="196"/>
      <c r="J118" s="197"/>
      <c r="K118" s="197"/>
      <c r="L118" s="199"/>
      <c r="M118" s="197"/>
      <c r="N118" s="48"/>
      <c r="O118" s="6"/>
      <c r="P118" s="6"/>
    </row>
    <row r="119" spans="1:16">
      <c r="A119" s="6"/>
      <c r="B119" s="835">
        <v>119</v>
      </c>
      <c r="C119" s="11"/>
      <c r="D119" s="98">
        <v>550.9</v>
      </c>
      <c r="E119" s="12" t="s">
        <v>162</v>
      </c>
      <c r="F119" s="13"/>
      <c r="G119" s="13"/>
      <c r="H119" s="6"/>
      <c r="I119" s="196"/>
      <c r="J119" s="197"/>
      <c r="K119" s="197"/>
      <c r="L119" s="199"/>
      <c r="M119" s="197"/>
      <c r="N119" s="48"/>
      <c r="O119" s="6"/>
      <c r="P119" s="6"/>
    </row>
    <row r="120" spans="1:16">
      <c r="A120" s="6"/>
      <c r="B120" s="835">
        <v>120</v>
      </c>
      <c r="C120" s="11"/>
      <c r="D120" s="98"/>
      <c r="E120" s="12"/>
      <c r="F120" s="13"/>
      <c r="G120" s="13"/>
      <c r="H120" s="6"/>
      <c r="I120" s="200"/>
      <c r="J120" s="201"/>
      <c r="K120" s="201"/>
      <c r="L120" s="202"/>
      <c r="M120" s="201"/>
      <c r="N120" s="48"/>
      <c r="O120" s="6"/>
      <c r="P120" s="6"/>
    </row>
    <row r="121" spans="1:16">
      <c r="A121" s="6"/>
      <c r="B121" s="835">
        <v>121</v>
      </c>
      <c r="C121" s="152" t="s">
        <v>285</v>
      </c>
      <c r="D121" s="98"/>
      <c r="E121" s="12"/>
      <c r="F121" s="13"/>
      <c r="G121" s="13"/>
      <c r="H121" s="6"/>
      <c r="I121" s="178">
        <f>SUM(I111:I120)</f>
        <v>0</v>
      </c>
      <c r="J121" s="170">
        <f>SUM(J111:J120)</f>
        <v>0</v>
      </c>
      <c r="K121" s="171">
        <f>SUM(K111:K120)</f>
        <v>0</v>
      </c>
      <c r="L121" s="212">
        <f>SUM(L111:L120)</f>
        <v>0</v>
      </c>
      <c r="M121" s="170">
        <f>SUM(M111:M120)</f>
        <v>0</v>
      </c>
      <c r="N121" s="48"/>
      <c r="O121" s="6"/>
      <c r="P121" s="6"/>
    </row>
    <row r="122" spans="1:16">
      <c r="A122" s="6"/>
      <c r="B122" s="835">
        <v>122</v>
      </c>
      <c r="C122" s="11">
        <v>555</v>
      </c>
      <c r="D122" s="159" t="s">
        <v>168</v>
      </c>
      <c r="E122" s="12"/>
      <c r="F122" s="13"/>
      <c r="G122" s="13"/>
      <c r="H122" s="6"/>
      <c r="I122" s="214"/>
      <c r="J122" s="176"/>
      <c r="K122" s="176"/>
      <c r="L122" s="176"/>
      <c r="M122" s="176"/>
      <c r="N122" s="48"/>
      <c r="O122" s="6"/>
      <c r="P122" s="6"/>
    </row>
    <row r="123" spans="1:16">
      <c r="A123" s="6"/>
      <c r="B123" s="835">
        <v>123</v>
      </c>
      <c r="C123" s="11"/>
      <c r="D123" s="98">
        <v>555.04999999999995</v>
      </c>
      <c r="E123" s="13" t="s">
        <v>169</v>
      </c>
      <c r="G123" s="13"/>
      <c r="H123" s="6"/>
      <c r="I123" s="193"/>
      <c r="J123" s="194"/>
      <c r="K123" s="194"/>
      <c r="L123" s="195"/>
      <c r="M123" s="194"/>
      <c r="N123" s="48"/>
      <c r="O123" s="6"/>
      <c r="P123" s="6"/>
    </row>
    <row r="124" spans="1:16">
      <c r="A124" s="6"/>
      <c r="B124" s="835">
        <v>124</v>
      </c>
      <c r="C124" s="11"/>
      <c r="D124" s="98">
        <v>555.1</v>
      </c>
      <c r="E124" s="13" t="s">
        <v>170</v>
      </c>
      <c r="G124" s="13"/>
      <c r="H124" s="6"/>
      <c r="I124" s="196"/>
      <c r="J124" s="197"/>
      <c r="K124" s="197"/>
      <c r="L124" s="199"/>
      <c r="M124" s="197"/>
      <c r="N124" s="48"/>
      <c r="O124" s="6"/>
      <c r="P124" s="6"/>
    </row>
    <row r="125" spans="1:16">
      <c r="A125" s="6"/>
      <c r="B125" s="835">
        <v>125</v>
      </c>
      <c r="C125" s="11"/>
      <c r="D125" s="98">
        <v>555.15</v>
      </c>
      <c r="E125" s="13" t="s">
        <v>171</v>
      </c>
      <c r="G125" s="13"/>
      <c r="H125" s="6"/>
      <c r="I125" s="196"/>
      <c r="J125" s="197"/>
      <c r="K125" s="197"/>
      <c r="L125" s="199"/>
      <c r="M125" s="197"/>
      <c r="N125" s="48"/>
      <c r="O125" s="6"/>
      <c r="P125" s="6"/>
    </row>
    <row r="126" spans="1:16">
      <c r="A126" s="6"/>
      <c r="B126" s="835">
        <v>126</v>
      </c>
      <c r="C126" s="11"/>
      <c r="D126" s="98">
        <v>555.20000000000005</v>
      </c>
      <c r="E126" s="13" t="s">
        <v>172</v>
      </c>
      <c r="G126" s="13"/>
      <c r="H126" s="6"/>
      <c r="I126" s="196"/>
      <c r="J126" s="197"/>
      <c r="K126" s="197"/>
      <c r="L126" s="199"/>
      <c r="M126" s="197"/>
      <c r="N126" s="48"/>
      <c r="O126" s="6"/>
      <c r="P126" s="6"/>
    </row>
    <row r="127" spans="1:16">
      <c r="A127" s="6"/>
      <c r="B127" s="835">
        <v>127</v>
      </c>
      <c r="C127" s="11"/>
      <c r="D127" s="98">
        <v>555.25</v>
      </c>
      <c r="E127" s="13" t="s">
        <v>173</v>
      </c>
      <c r="G127" s="13"/>
      <c r="H127" s="6"/>
      <c r="I127" s="196"/>
      <c r="J127" s="197"/>
      <c r="K127" s="197"/>
      <c r="L127" s="199"/>
      <c r="M127" s="197"/>
      <c r="N127" s="48"/>
      <c r="O127" s="6"/>
      <c r="P127" s="6"/>
    </row>
    <row r="128" spans="1:16">
      <c r="A128" s="6"/>
      <c r="B128" s="835">
        <v>128</v>
      </c>
      <c r="C128" s="11"/>
      <c r="D128" s="98">
        <v>555.29999999999995</v>
      </c>
      <c r="E128" s="13" t="s">
        <v>240</v>
      </c>
      <c r="G128" s="13"/>
      <c r="H128" s="6"/>
      <c r="I128" s="196"/>
      <c r="J128" s="197"/>
      <c r="K128" s="197"/>
      <c r="L128" s="199"/>
      <c r="M128" s="197"/>
      <c r="N128" s="48"/>
      <c r="O128" s="6"/>
      <c r="P128" s="6"/>
    </row>
    <row r="129" spans="1:16">
      <c r="A129" s="6"/>
      <c r="B129" s="835">
        <v>129</v>
      </c>
      <c r="C129" s="11"/>
      <c r="D129" s="98">
        <v>555.35</v>
      </c>
      <c r="E129" s="13"/>
      <c r="G129" s="13"/>
      <c r="H129" s="6"/>
      <c r="I129" s="196"/>
      <c r="J129" s="197"/>
      <c r="K129" s="197"/>
      <c r="L129" s="199"/>
      <c r="M129" s="197"/>
      <c r="N129" s="48"/>
      <c r="O129" s="6"/>
      <c r="P129" s="6"/>
    </row>
    <row r="130" spans="1:16">
      <c r="A130" s="6"/>
      <c r="B130" s="835">
        <v>130</v>
      </c>
      <c r="C130" s="11"/>
      <c r="D130" s="98">
        <v>555.4</v>
      </c>
      <c r="E130" s="13"/>
      <c r="G130" s="13"/>
      <c r="H130" s="6"/>
      <c r="I130" s="196"/>
      <c r="J130" s="197"/>
      <c r="K130" s="197"/>
      <c r="L130" s="199"/>
      <c r="M130" s="197"/>
      <c r="N130" s="48"/>
      <c r="O130" s="6"/>
      <c r="P130" s="6"/>
    </row>
    <row r="131" spans="1:16">
      <c r="A131" s="6"/>
      <c r="B131" s="835">
        <v>131</v>
      </c>
      <c r="C131" s="11"/>
      <c r="D131" s="98">
        <v>555.45000000000005</v>
      </c>
      <c r="E131" s="13"/>
      <c r="G131" s="13"/>
      <c r="H131" s="6"/>
      <c r="I131" s="196"/>
      <c r="J131" s="197"/>
      <c r="K131" s="197"/>
      <c r="L131" s="199"/>
      <c r="M131" s="197"/>
      <c r="N131" s="48"/>
      <c r="O131" s="6"/>
      <c r="P131" s="6"/>
    </row>
    <row r="132" spans="1:16">
      <c r="A132" s="6"/>
      <c r="B132" s="835">
        <v>132</v>
      </c>
      <c r="C132" s="11"/>
      <c r="D132" s="98">
        <v>555.5</v>
      </c>
      <c r="E132" s="22"/>
      <c r="G132" s="13"/>
      <c r="H132" s="6"/>
      <c r="I132" s="196"/>
      <c r="J132" s="197"/>
      <c r="K132" s="197"/>
      <c r="L132" s="199"/>
      <c r="M132" s="197"/>
      <c r="N132" s="48"/>
      <c r="O132" s="6"/>
      <c r="P132" s="6"/>
    </row>
    <row r="133" spans="1:16">
      <c r="A133" s="6"/>
      <c r="B133" s="835">
        <v>133</v>
      </c>
      <c r="C133" s="11"/>
      <c r="D133" s="98">
        <v>555.54999999999995</v>
      </c>
      <c r="E133" s="13"/>
      <c r="G133" s="13"/>
      <c r="H133" s="6"/>
      <c r="I133" s="196"/>
      <c r="J133" s="197"/>
      <c r="K133" s="197"/>
      <c r="L133" s="199"/>
      <c r="M133" s="197"/>
      <c r="N133" s="48"/>
      <c r="O133" s="6"/>
      <c r="P133" s="6"/>
    </row>
    <row r="134" spans="1:16">
      <c r="A134" s="6"/>
      <c r="B134" s="835">
        <v>134</v>
      </c>
      <c r="C134" s="11"/>
      <c r="D134" s="98">
        <v>555.6</v>
      </c>
      <c r="G134" s="13"/>
      <c r="H134" s="6"/>
      <c r="I134" s="196"/>
      <c r="J134" s="197"/>
      <c r="K134" s="197"/>
      <c r="L134" s="199"/>
      <c r="M134" s="197"/>
      <c r="N134" s="48"/>
      <c r="O134" s="6"/>
      <c r="P134" s="6"/>
    </row>
    <row r="135" spans="1:16">
      <c r="A135" s="6"/>
      <c r="B135" s="835">
        <v>135</v>
      </c>
      <c r="C135" s="11"/>
      <c r="D135" s="98">
        <v>555.95000000000005</v>
      </c>
      <c r="E135" s="13" t="s">
        <v>63</v>
      </c>
      <c r="G135" s="13"/>
      <c r="H135" s="6"/>
      <c r="I135" s="196"/>
      <c r="J135" s="197"/>
      <c r="K135" s="197"/>
      <c r="L135" s="199"/>
      <c r="M135" s="197"/>
      <c r="N135" s="48"/>
      <c r="O135" s="6"/>
      <c r="P135" s="6"/>
    </row>
    <row r="136" spans="1:16">
      <c r="A136" s="6"/>
      <c r="B136" s="835">
        <v>136</v>
      </c>
      <c r="C136" s="11"/>
      <c r="D136" s="98"/>
      <c r="E136" s="12"/>
      <c r="F136" s="13"/>
      <c r="G136" s="13"/>
      <c r="H136" s="6"/>
      <c r="I136" s="196"/>
      <c r="J136" s="197"/>
      <c r="K136" s="197"/>
      <c r="L136" s="199"/>
      <c r="M136" s="197"/>
      <c r="N136" s="48"/>
      <c r="O136" s="6"/>
      <c r="P136" s="6"/>
    </row>
    <row r="137" spans="1:16">
      <c r="A137" s="6"/>
      <c r="B137" s="835">
        <v>137</v>
      </c>
      <c r="C137" s="11"/>
      <c r="D137" s="98"/>
      <c r="E137" s="12"/>
      <c r="F137" s="13"/>
      <c r="G137" s="13"/>
      <c r="H137" s="6"/>
      <c r="I137" s="196"/>
      <c r="J137" s="197"/>
      <c r="K137" s="197"/>
      <c r="L137" s="199"/>
      <c r="M137" s="197"/>
      <c r="N137" s="48"/>
      <c r="O137" s="6"/>
      <c r="P137" s="6"/>
    </row>
    <row r="138" spans="1:16">
      <c r="A138" s="6"/>
      <c r="B138" s="835">
        <v>138</v>
      </c>
      <c r="C138" s="11"/>
      <c r="D138" s="98"/>
      <c r="E138" s="12"/>
      <c r="F138" s="13"/>
      <c r="G138" s="13"/>
      <c r="H138" s="6"/>
      <c r="I138" s="196"/>
      <c r="J138" s="197"/>
      <c r="K138" s="197"/>
      <c r="L138" s="199"/>
      <c r="M138" s="197"/>
      <c r="N138" s="48"/>
      <c r="O138" s="6"/>
      <c r="P138" s="6"/>
    </row>
    <row r="139" spans="1:16">
      <c r="A139" s="6"/>
      <c r="B139" s="835">
        <v>139</v>
      </c>
      <c r="C139" s="11"/>
      <c r="D139" s="98"/>
      <c r="E139" s="12"/>
      <c r="F139" s="13"/>
      <c r="G139" s="13"/>
      <c r="H139" s="6"/>
      <c r="I139" s="196"/>
      <c r="J139" s="197"/>
      <c r="K139" s="197"/>
      <c r="L139" s="199"/>
      <c r="M139" s="197"/>
      <c r="N139" s="48"/>
      <c r="O139" s="6"/>
      <c r="P139" s="6"/>
    </row>
    <row r="140" spans="1:16">
      <c r="A140" s="6"/>
      <c r="B140" s="835">
        <v>140</v>
      </c>
      <c r="C140" s="11"/>
      <c r="D140" s="98"/>
      <c r="E140" s="12"/>
      <c r="F140" s="13"/>
      <c r="G140" s="13"/>
      <c r="H140" s="6"/>
      <c r="I140" s="196"/>
      <c r="J140" s="197"/>
      <c r="K140" s="197"/>
      <c r="L140" s="199"/>
      <c r="M140" s="197"/>
      <c r="N140" s="48"/>
      <c r="O140" s="6"/>
      <c r="P140" s="6"/>
    </row>
    <row r="141" spans="1:16">
      <c r="A141" s="6"/>
      <c r="B141" s="835">
        <v>141</v>
      </c>
      <c r="C141" s="11"/>
      <c r="D141" s="98"/>
      <c r="E141" s="12"/>
      <c r="F141" s="13"/>
      <c r="G141" s="13"/>
      <c r="H141" s="6"/>
      <c r="I141" s="200"/>
      <c r="J141" s="201"/>
      <c r="K141" s="201"/>
      <c r="L141" s="202"/>
      <c r="M141" s="201"/>
      <c r="N141" s="48"/>
      <c r="O141" s="6"/>
      <c r="P141" s="6"/>
    </row>
    <row r="142" spans="1:16">
      <c r="A142" s="6"/>
      <c r="B142" s="835">
        <v>142</v>
      </c>
      <c r="C142" s="152" t="s">
        <v>286</v>
      </c>
      <c r="D142" s="98"/>
      <c r="E142" s="12"/>
      <c r="F142" s="13"/>
      <c r="G142" s="13"/>
      <c r="H142" s="6"/>
      <c r="I142" s="178">
        <f>SUM(I123:I141)</f>
        <v>0</v>
      </c>
      <c r="J142" s="170">
        <f>SUM(J123:J141)</f>
        <v>0</v>
      </c>
      <c r="K142" s="171">
        <f>SUM(K123:K141)</f>
        <v>0</v>
      </c>
      <c r="L142" s="212">
        <f>SUM(L123:L141)</f>
        <v>0</v>
      </c>
      <c r="M142" s="170">
        <f>SUM(M123:M141)</f>
        <v>0</v>
      </c>
      <c r="N142" s="48"/>
      <c r="O142" s="6"/>
      <c r="P142" s="6"/>
    </row>
    <row r="143" spans="1:16">
      <c r="A143" s="6"/>
      <c r="B143" s="835">
        <v>143</v>
      </c>
      <c r="C143" s="11">
        <v>565</v>
      </c>
      <c r="D143" s="160" t="s">
        <v>174</v>
      </c>
      <c r="E143" s="19"/>
      <c r="F143" s="23"/>
      <c r="G143" s="13"/>
      <c r="H143" s="6"/>
      <c r="I143" s="214"/>
      <c r="J143" s="214"/>
      <c r="K143" s="176"/>
      <c r="L143" s="176"/>
      <c r="M143" s="176"/>
      <c r="N143" s="48"/>
      <c r="O143" s="6"/>
      <c r="P143" s="6"/>
    </row>
    <row r="144" spans="1:16">
      <c r="A144" s="6"/>
      <c r="B144" s="835">
        <v>144</v>
      </c>
      <c r="C144" s="11"/>
      <c r="D144" s="98">
        <v>565.1</v>
      </c>
      <c r="E144" s="13"/>
      <c r="G144" s="13"/>
      <c r="H144" s="6"/>
      <c r="I144" s="193"/>
      <c r="J144" s="194"/>
      <c r="K144" s="194"/>
      <c r="L144" s="195"/>
      <c r="M144" s="194"/>
      <c r="N144" s="48"/>
      <c r="O144" s="6"/>
      <c r="P144" s="6"/>
    </row>
    <row r="145" spans="1:16">
      <c r="A145" s="6"/>
      <c r="B145" s="835">
        <v>145</v>
      </c>
      <c r="C145" s="11"/>
      <c r="D145" s="98">
        <v>565.20000000000005</v>
      </c>
      <c r="E145" s="13"/>
      <c r="G145" s="13"/>
      <c r="H145" s="6"/>
      <c r="I145" s="196"/>
      <c r="J145" s="197"/>
      <c r="K145" s="197"/>
      <c r="L145" s="199"/>
      <c r="M145" s="197"/>
      <c r="N145" s="48"/>
      <c r="O145" s="6"/>
      <c r="P145" s="6"/>
    </row>
    <row r="146" spans="1:16">
      <c r="A146" s="6"/>
      <c r="B146" s="835">
        <v>146</v>
      </c>
      <c r="C146" s="11"/>
      <c r="D146" s="98">
        <v>565.29999999999995</v>
      </c>
      <c r="E146" s="13"/>
      <c r="G146" s="13"/>
      <c r="H146" s="6"/>
      <c r="I146" s="196"/>
      <c r="J146" s="197"/>
      <c r="K146" s="197"/>
      <c r="L146" s="199"/>
      <c r="M146" s="197"/>
      <c r="N146" s="48"/>
      <c r="O146" s="6"/>
      <c r="P146" s="6"/>
    </row>
    <row r="147" spans="1:16">
      <c r="A147" s="6"/>
      <c r="B147" s="835">
        <v>147</v>
      </c>
      <c r="C147" s="11"/>
      <c r="D147" s="98">
        <v>565.4</v>
      </c>
      <c r="E147" s="15"/>
      <c r="F147" s="13"/>
      <c r="G147" s="13"/>
      <c r="H147" s="6"/>
      <c r="I147" s="196"/>
      <c r="J147" s="197"/>
      <c r="K147" s="197"/>
      <c r="L147" s="199"/>
      <c r="M147" s="197"/>
      <c r="N147" s="48"/>
      <c r="O147" s="6"/>
      <c r="P147" s="6"/>
    </row>
    <row r="148" spans="1:16">
      <c r="A148" s="6"/>
      <c r="B148" s="835">
        <v>148</v>
      </c>
      <c r="C148" s="11"/>
      <c r="D148" s="98">
        <v>565.5</v>
      </c>
      <c r="E148" s="15"/>
      <c r="F148" s="13"/>
      <c r="G148" s="13"/>
      <c r="H148" s="6"/>
      <c r="I148" s="196"/>
      <c r="J148" s="197"/>
      <c r="K148" s="197"/>
      <c r="L148" s="199"/>
      <c r="M148" s="197"/>
      <c r="N148" s="48"/>
      <c r="O148" s="6"/>
      <c r="P148" s="6"/>
    </row>
    <row r="149" spans="1:16">
      <c r="A149" s="6"/>
      <c r="B149" s="835">
        <v>149</v>
      </c>
      <c r="C149" s="11"/>
      <c r="D149" s="98">
        <v>565.6</v>
      </c>
      <c r="E149" s="15"/>
      <c r="F149" s="13"/>
      <c r="G149" s="13"/>
      <c r="H149" s="6"/>
      <c r="I149" s="196"/>
      <c r="J149" s="197"/>
      <c r="K149" s="197"/>
      <c r="L149" s="199"/>
      <c r="M149" s="197"/>
      <c r="N149" s="48"/>
      <c r="O149" s="6"/>
      <c r="P149" s="6"/>
    </row>
    <row r="150" spans="1:16">
      <c r="A150" s="6"/>
      <c r="B150" s="835">
        <v>150</v>
      </c>
      <c r="C150" s="11"/>
      <c r="D150" s="98">
        <v>565.70000000000005</v>
      </c>
      <c r="E150" s="15"/>
      <c r="F150" s="13"/>
      <c r="G150" s="13"/>
      <c r="H150" s="6"/>
      <c r="I150" s="196"/>
      <c r="J150" s="197"/>
      <c r="K150" s="197"/>
      <c r="L150" s="199"/>
      <c r="M150" s="197"/>
      <c r="N150" s="48"/>
      <c r="O150" s="6"/>
      <c r="P150" s="6"/>
    </row>
    <row r="151" spans="1:16">
      <c r="A151" s="6"/>
      <c r="B151" s="835">
        <v>151</v>
      </c>
      <c r="C151" s="11"/>
      <c r="D151" s="98">
        <v>565.79999999999995</v>
      </c>
      <c r="E151" s="15"/>
      <c r="F151" s="13"/>
      <c r="G151" s="13"/>
      <c r="H151" s="6"/>
      <c r="I151" s="196"/>
      <c r="J151" s="197"/>
      <c r="K151" s="197"/>
      <c r="L151" s="199"/>
      <c r="M151" s="197"/>
      <c r="N151" s="48"/>
      <c r="O151" s="6"/>
      <c r="P151" s="6"/>
    </row>
    <row r="152" spans="1:16">
      <c r="A152" s="6"/>
      <c r="B152" s="835">
        <v>152</v>
      </c>
      <c r="C152" s="11"/>
      <c r="D152" s="98">
        <v>565.9</v>
      </c>
      <c r="E152" s="13" t="s">
        <v>115</v>
      </c>
      <c r="G152" s="13"/>
      <c r="H152" s="6"/>
      <c r="I152" s="196"/>
      <c r="J152" s="197"/>
      <c r="K152" s="197"/>
      <c r="L152" s="199"/>
      <c r="M152" s="197"/>
      <c r="N152" s="48"/>
      <c r="O152" s="6"/>
      <c r="P152" s="6"/>
    </row>
    <row r="153" spans="1:16">
      <c r="A153" s="6"/>
      <c r="B153" s="835">
        <v>153</v>
      </c>
      <c r="C153" s="11"/>
      <c r="D153" s="161"/>
      <c r="E153" s="12"/>
      <c r="F153" s="13"/>
      <c r="G153" s="13"/>
      <c r="H153" s="6"/>
      <c r="I153" s="200"/>
      <c r="J153" s="201"/>
      <c r="K153" s="201"/>
      <c r="L153" s="202"/>
      <c r="M153" s="201"/>
      <c r="N153" s="48"/>
      <c r="O153" s="6"/>
      <c r="P153" s="6"/>
    </row>
    <row r="154" spans="1:16">
      <c r="A154" s="6"/>
      <c r="B154" s="835">
        <v>154</v>
      </c>
      <c r="C154" s="152" t="s">
        <v>287</v>
      </c>
      <c r="D154" s="161"/>
      <c r="E154" s="12"/>
      <c r="F154" s="13"/>
      <c r="G154" s="13"/>
      <c r="H154" s="6"/>
      <c r="I154" s="178">
        <f>SUM(I144:I153)</f>
        <v>0</v>
      </c>
      <c r="J154" s="170">
        <f>SUM(J144:J153)</f>
        <v>0</v>
      </c>
      <c r="K154" s="171">
        <f>SUM(K144:K153)</f>
        <v>0</v>
      </c>
      <c r="L154" s="212">
        <f>SUM(L144:L153)</f>
        <v>0</v>
      </c>
      <c r="M154" s="170">
        <f>SUM(M144:M153)</f>
        <v>0</v>
      </c>
      <c r="N154" s="48"/>
      <c r="O154" s="6"/>
      <c r="P154" s="6"/>
    </row>
    <row r="155" spans="1:16">
      <c r="A155" s="6"/>
      <c r="B155" s="835">
        <v>155</v>
      </c>
      <c r="C155" s="11">
        <v>569</v>
      </c>
      <c r="D155" s="159" t="s">
        <v>108</v>
      </c>
      <c r="E155" s="12"/>
      <c r="F155" s="13"/>
      <c r="G155" s="13"/>
      <c r="H155" s="6"/>
      <c r="I155" s="173"/>
      <c r="J155" s="176"/>
      <c r="K155" s="176"/>
      <c r="L155" s="176"/>
      <c r="M155" s="176"/>
      <c r="N155" s="48"/>
      <c r="O155" s="6"/>
      <c r="P155" s="6"/>
    </row>
    <row r="156" spans="1:16">
      <c r="A156" s="6"/>
      <c r="B156" s="835">
        <v>156</v>
      </c>
      <c r="C156" s="11"/>
      <c r="D156" s="98">
        <v>569.1</v>
      </c>
      <c r="E156" s="12" t="s">
        <v>175</v>
      </c>
      <c r="F156" s="13"/>
      <c r="G156" s="13"/>
      <c r="H156" s="6"/>
      <c r="I156" s="181"/>
      <c r="J156" s="176"/>
      <c r="K156" s="176"/>
      <c r="L156" s="176"/>
      <c r="M156" s="176"/>
      <c r="N156" s="48"/>
      <c r="O156" s="6"/>
      <c r="P156" s="6"/>
    </row>
    <row r="157" spans="1:16">
      <c r="A157" s="6"/>
      <c r="B157" s="835">
        <v>157</v>
      </c>
      <c r="C157" s="11"/>
      <c r="D157" s="98"/>
      <c r="E157" s="27">
        <v>569.11</v>
      </c>
      <c r="F157" s="15" t="s">
        <v>140</v>
      </c>
      <c r="G157" s="13"/>
      <c r="H157" s="6"/>
      <c r="I157" s="193"/>
      <c r="J157" s="194"/>
      <c r="K157" s="194"/>
      <c r="L157" s="195"/>
      <c r="M157" s="194"/>
      <c r="N157" s="48"/>
      <c r="O157" s="6"/>
      <c r="P157" s="6"/>
    </row>
    <row r="158" spans="1:16">
      <c r="A158" s="6"/>
      <c r="B158" s="835">
        <v>158</v>
      </c>
      <c r="C158" s="11"/>
      <c r="D158" s="98"/>
      <c r="E158" s="27">
        <v>569.12</v>
      </c>
      <c r="F158" s="15"/>
      <c r="G158" s="13"/>
      <c r="H158" s="6"/>
      <c r="I158" s="196"/>
      <c r="J158" s="197"/>
      <c r="K158" s="197"/>
      <c r="L158" s="199"/>
      <c r="M158" s="197"/>
      <c r="N158" s="48"/>
      <c r="O158" s="6"/>
      <c r="P158" s="6"/>
    </row>
    <row r="159" spans="1:16">
      <c r="A159" s="6"/>
      <c r="B159" s="835">
        <v>159</v>
      </c>
      <c r="C159" s="11"/>
      <c r="D159" s="98"/>
      <c r="E159" s="27">
        <v>569.13</v>
      </c>
      <c r="F159" s="15" t="s">
        <v>176</v>
      </c>
      <c r="G159" s="13"/>
      <c r="H159" s="6"/>
      <c r="I159" s="196"/>
      <c r="J159" s="197"/>
      <c r="K159" s="197"/>
      <c r="L159" s="199"/>
      <c r="M159" s="197"/>
      <c r="N159" s="48"/>
      <c r="O159" s="6"/>
      <c r="P159" s="6"/>
    </row>
    <row r="160" spans="1:16">
      <c r="A160" s="6"/>
      <c r="B160" s="835">
        <v>160</v>
      </c>
      <c r="C160" s="11"/>
      <c r="D160" s="98"/>
      <c r="E160" s="27">
        <v>569.14</v>
      </c>
      <c r="F160" s="15"/>
      <c r="G160" s="13"/>
      <c r="H160" s="6"/>
      <c r="I160" s="196"/>
      <c r="J160" s="197"/>
      <c r="K160" s="197"/>
      <c r="L160" s="199"/>
      <c r="M160" s="197"/>
      <c r="N160" s="48"/>
      <c r="O160" s="6"/>
      <c r="P160" s="6"/>
    </row>
    <row r="161" spans="1:16">
      <c r="A161" s="6"/>
      <c r="B161" s="835">
        <v>161</v>
      </c>
      <c r="C161" s="11"/>
      <c r="D161" s="98"/>
      <c r="E161" s="27">
        <v>569.15</v>
      </c>
      <c r="F161" s="15"/>
      <c r="G161" s="13"/>
      <c r="H161" s="6"/>
      <c r="I161" s="196"/>
      <c r="J161" s="197"/>
      <c r="K161" s="197"/>
      <c r="L161" s="199"/>
      <c r="M161" s="197"/>
      <c r="N161" s="48"/>
      <c r="O161" s="6"/>
      <c r="P161" s="6"/>
    </row>
    <row r="162" spans="1:16">
      <c r="A162" s="6"/>
      <c r="B162" s="835">
        <v>162</v>
      </c>
      <c r="C162" s="11"/>
      <c r="D162" s="98"/>
      <c r="E162" s="27">
        <v>569.19000000000005</v>
      </c>
      <c r="F162" s="15" t="s">
        <v>115</v>
      </c>
      <c r="G162" s="13"/>
      <c r="H162" s="6"/>
      <c r="I162" s="196"/>
      <c r="J162" s="197"/>
      <c r="K162" s="197"/>
      <c r="L162" s="199"/>
      <c r="M162" s="197"/>
      <c r="N162" s="48"/>
      <c r="O162" s="6"/>
      <c r="P162" s="6"/>
    </row>
    <row r="163" spans="1:16">
      <c r="A163" s="6"/>
      <c r="B163" s="835">
        <v>163</v>
      </c>
      <c r="C163" s="11"/>
      <c r="D163" s="98">
        <v>569.20000000000005</v>
      </c>
      <c r="E163" s="12" t="s">
        <v>177</v>
      </c>
      <c r="F163" s="13"/>
      <c r="G163" s="13"/>
      <c r="H163" s="6"/>
      <c r="I163" s="196"/>
      <c r="J163" s="197"/>
      <c r="K163" s="197"/>
      <c r="L163" s="199"/>
      <c r="M163" s="197"/>
      <c r="N163" s="48"/>
      <c r="O163" s="6"/>
      <c r="P163" s="6"/>
    </row>
    <row r="164" spans="1:16">
      <c r="A164" s="6"/>
      <c r="B164" s="835">
        <v>164</v>
      </c>
      <c r="C164" s="11"/>
      <c r="D164" s="98">
        <v>569.29999999999995</v>
      </c>
      <c r="E164" s="12"/>
      <c r="F164" s="13"/>
      <c r="G164" s="13"/>
      <c r="H164" s="6"/>
      <c r="I164" s="196"/>
      <c r="J164" s="197"/>
      <c r="K164" s="197"/>
      <c r="L164" s="199"/>
      <c r="M164" s="197"/>
      <c r="N164" s="48"/>
      <c r="O164" s="6"/>
      <c r="P164" s="6"/>
    </row>
    <row r="165" spans="1:16">
      <c r="A165" s="6"/>
      <c r="B165" s="835">
        <v>165</v>
      </c>
      <c r="C165" s="11"/>
      <c r="D165" s="98">
        <v>569.4</v>
      </c>
      <c r="E165" s="12"/>
      <c r="F165" s="13"/>
      <c r="G165" s="13"/>
      <c r="H165" s="6"/>
      <c r="I165" s="196"/>
      <c r="J165" s="197"/>
      <c r="K165" s="197"/>
      <c r="L165" s="199"/>
      <c r="M165" s="197"/>
      <c r="N165" s="48"/>
      <c r="O165" s="6"/>
      <c r="P165" s="6"/>
    </row>
    <row r="166" spans="1:16">
      <c r="A166" s="6"/>
      <c r="B166" s="835">
        <v>166</v>
      </c>
      <c r="C166" s="11"/>
      <c r="D166" s="98">
        <v>569.5</v>
      </c>
      <c r="E166" s="12"/>
      <c r="F166" s="13"/>
      <c r="G166" s="13"/>
      <c r="H166" s="6"/>
      <c r="I166" s="196"/>
      <c r="J166" s="197"/>
      <c r="K166" s="197"/>
      <c r="L166" s="199"/>
      <c r="M166" s="197"/>
      <c r="N166" s="48"/>
      <c r="O166" s="6"/>
      <c r="P166" s="6"/>
    </row>
    <row r="167" spans="1:16">
      <c r="A167" s="6"/>
      <c r="B167" s="835">
        <v>167</v>
      </c>
      <c r="C167" s="11"/>
      <c r="D167" s="98">
        <v>569.6</v>
      </c>
      <c r="E167" s="12"/>
      <c r="F167" s="13"/>
      <c r="G167" s="13"/>
      <c r="H167" s="6"/>
      <c r="I167" s="196"/>
      <c r="J167" s="197"/>
      <c r="K167" s="197"/>
      <c r="L167" s="199"/>
      <c r="M167" s="197"/>
      <c r="N167" s="48"/>
      <c r="O167" s="6"/>
      <c r="P167" s="6"/>
    </row>
    <row r="168" spans="1:16">
      <c r="A168" s="6"/>
      <c r="B168" s="835">
        <v>168</v>
      </c>
      <c r="C168" s="11"/>
      <c r="D168" s="98">
        <v>569.70000000000005</v>
      </c>
      <c r="E168" s="12"/>
      <c r="F168" s="13"/>
      <c r="G168" s="13"/>
      <c r="H168" s="6"/>
      <c r="I168" s="196"/>
      <c r="J168" s="197"/>
      <c r="K168" s="197"/>
      <c r="L168" s="199"/>
      <c r="M168" s="197"/>
      <c r="N168" s="48"/>
      <c r="O168" s="6"/>
      <c r="P168" s="6"/>
    </row>
    <row r="169" spans="1:16">
      <c r="A169" s="6"/>
      <c r="B169" s="835">
        <v>169</v>
      </c>
      <c r="C169" s="11"/>
      <c r="D169" s="98">
        <v>569.79999999999995</v>
      </c>
      <c r="E169" s="12"/>
      <c r="F169" s="13"/>
      <c r="G169" s="13"/>
      <c r="H169" s="6"/>
      <c r="I169" s="196"/>
      <c r="J169" s="197"/>
      <c r="K169" s="197"/>
      <c r="L169" s="199"/>
      <c r="M169" s="197"/>
      <c r="N169" s="48"/>
      <c r="O169" s="6"/>
      <c r="P169" s="6"/>
    </row>
    <row r="170" spans="1:16">
      <c r="A170" s="6"/>
      <c r="B170" s="835">
        <v>170</v>
      </c>
      <c r="C170" s="11"/>
      <c r="D170" s="98">
        <v>569.9</v>
      </c>
      <c r="E170" s="12" t="s">
        <v>235</v>
      </c>
      <c r="F170" s="13"/>
      <c r="G170" s="13"/>
      <c r="H170" s="6"/>
      <c r="I170" s="196"/>
      <c r="J170" s="197"/>
      <c r="K170" s="197"/>
      <c r="L170" s="199"/>
      <c r="M170" s="197"/>
      <c r="N170" s="48"/>
      <c r="O170" s="6"/>
      <c r="P170" s="6"/>
    </row>
    <row r="171" spans="1:16">
      <c r="A171" s="6"/>
      <c r="B171" s="835">
        <v>171</v>
      </c>
      <c r="C171" s="11"/>
      <c r="D171" s="98"/>
      <c r="E171" s="12"/>
      <c r="F171" s="13"/>
      <c r="G171" s="13"/>
      <c r="H171" s="6"/>
      <c r="I171" s="200"/>
      <c r="J171" s="201"/>
      <c r="K171" s="201"/>
      <c r="L171" s="202"/>
      <c r="M171" s="201"/>
      <c r="N171" s="48"/>
      <c r="O171" s="6"/>
      <c r="P171" s="6"/>
    </row>
    <row r="172" spans="1:16">
      <c r="A172" s="6"/>
      <c r="B172" s="835">
        <v>172</v>
      </c>
      <c r="C172" s="152" t="s">
        <v>288</v>
      </c>
      <c r="D172" s="98"/>
      <c r="E172" s="12"/>
      <c r="F172" s="13"/>
      <c r="G172" s="13"/>
      <c r="H172" s="6"/>
      <c r="I172" s="178">
        <f>SUM(I157:I171)</f>
        <v>0</v>
      </c>
      <c r="J172" s="170">
        <f>SUM(J157:J171)</f>
        <v>0</v>
      </c>
      <c r="K172" s="171">
        <f>SUM(K157:K171)</f>
        <v>0</v>
      </c>
      <c r="L172" s="212">
        <f>SUM(L157:L171)</f>
        <v>0</v>
      </c>
      <c r="M172" s="170">
        <f>SUM(M157:M171)</f>
        <v>0</v>
      </c>
      <c r="N172" s="48"/>
      <c r="O172" s="6"/>
      <c r="P172" s="6"/>
    </row>
    <row r="173" spans="1:16">
      <c r="A173" s="6"/>
      <c r="B173" s="835">
        <v>173</v>
      </c>
      <c r="C173" s="152"/>
      <c r="D173" s="98"/>
      <c r="E173" s="12"/>
      <c r="F173" s="13"/>
      <c r="G173" s="13"/>
      <c r="H173" s="6"/>
      <c r="I173" s="177"/>
      <c r="J173" s="176"/>
      <c r="K173" s="176"/>
      <c r="L173" s="176"/>
      <c r="M173" s="176"/>
      <c r="N173" s="48"/>
      <c r="O173" s="6"/>
      <c r="P173" s="6"/>
    </row>
    <row r="174" spans="1:16">
      <c r="A174" s="6"/>
      <c r="B174" s="835">
        <v>174</v>
      </c>
      <c r="C174" s="11">
        <v>601</v>
      </c>
      <c r="D174" s="159" t="s">
        <v>181</v>
      </c>
      <c r="E174" s="12"/>
      <c r="F174" s="13"/>
      <c r="G174" s="13"/>
      <c r="H174" s="6"/>
      <c r="I174" s="176"/>
      <c r="J174" s="176"/>
      <c r="K174" s="176"/>
      <c r="L174" s="176"/>
      <c r="M174" s="176"/>
      <c r="N174" s="48"/>
      <c r="O174" s="6"/>
      <c r="P174" s="6"/>
    </row>
    <row r="175" spans="1:16">
      <c r="A175" s="6"/>
      <c r="B175" s="835">
        <v>175</v>
      </c>
      <c r="C175" s="11"/>
      <c r="D175" s="98">
        <v>601.1</v>
      </c>
      <c r="E175" s="12" t="s">
        <v>58</v>
      </c>
      <c r="F175" s="13"/>
      <c r="G175" s="13"/>
      <c r="H175" s="6"/>
      <c r="I175" s="193"/>
      <c r="J175" s="194"/>
      <c r="K175" s="194"/>
      <c r="L175" s="302"/>
      <c r="M175" s="921" t="s">
        <v>347</v>
      </c>
      <c r="N175" s="48"/>
      <c r="O175" s="6"/>
      <c r="P175" s="6"/>
    </row>
    <row r="176" spans="1:16">
      <c r="A176" s="6"/>
      <c r="B176" s="835">
        <v>176</v>
      </c>
      <c r="C176" s="11"/>
      <c r="D176" s="98"/>
      <c r="E176" s="27">
        <v>601.11</v>
      </c>
      <c r="F176" s="13" t="s">
        <v>61</v>
      </c>
      <c r="G176" s="13"/>
      <c r="H176" s="6"/>
      <c r="I176" s="193"/>
      <c r="J176" s="194"/>
      <c r="K176" s="194"/>
      <c r="L176" s="302"/>
      <c r="M176" s="922"/>
      <c r="N176" s="48"/>
      <c r="O176" s="6"/>
      <c r="P176" s="6"/>
    </row>
    <row r="177" spans="1:16">
      <c r="A177" s="6"/>
      <c r="B177" s="835">
        <v>177</v>
      </c>
      <c r="C177" s="11"/>
      <c r="D177" s="98"/>
      <c r="E177" s="27">
        <v>601.12</v>
      </c>
      <c r="F177" s="13" t="s">
        <v>178</v>
      </c>
      <c r="G177" s="13"/>
      <c r="H177" s="6"/>
      <c r="I177" s="196"/>
      <c r="J177" s="197"/>
      <c r="K177" s="197"/>
      <c r="L177" s="303"/>
      <c r="M177" s="922"/>
      <c r="N177" s="48"/>
      <c r="O177" s="6"/>
      <c r="P177" s="6"/>
    </row>
    <row r="178" spans="1:16">
      <c r="A178" s="6"/>
      <c r="B178" s="835">
        <v>178</v>
      </c>
      <c r="C178" s="11"/>
      <c r="D178" s="98"/>
      <c r="E178" s="27">
        <v>601.13</v>
      </c>
      <c r="F178" s="13" t="s">
        <v>179</v>
      </c>
      <c r="G178" s="13"/>
      <c r="H178" s="6"/>
      <c r="I178" s="196"/>
      <c r="J178" s="197"/>
      <c r="K178" s="197"/>
      <c r="L178" s="303"/>
      <c r="M178" s="922"/>
      <c r="N178" s="48"/>
      <c r="O178" s="6"/>
      <c r="P178" s="6"/>
    </row>
    <row r="179" spans="1:16">
      <c r="A179" s="6"/>
      <c r="B179" s="835">
        <v>179</v>
      </c>
      <c r="C179" s="11"/>
      <c r="D179" s="98"/>
      <c r="E179" s="27">
        <v>601.14</v>
      </c>
      <c r="F179" s="13" t="s">
        <v>65</v>
      </c>
      <c r="G179" s="13"/>
      <c r="H179" s="6"/>
      <c r="I179" s="196"/>
      <c r="J179" s="197"/>
      <c r="K179" s="197"/>
      <c r="L179" s="303"/>
      <c r="M179" s="922"/>
      <c r="N179" s="48"/>
      <c r="O179" s="6"/>
      <c r="P179" s="6"/>
    </row>
    <row r="180" spans="1:16">
      <c r="A180" s="6"/>
      <c r="B180" s="835">
        <v>180</v>
      </c>
      <c r="C180" s="11"/>
      <c r="D180" s="98"/>
      <c r="E180" s="27">
        <v>601.15</v>
      </c>
      <c r="F180" s="13" t="s">
        <v>56</v>
      </c>
      <c r="G180" s="13"/>
      <c r="H180" s="6"/>
      <c r="I180" s="196"/>
      <c r="J180" s="197"/>
      <c r="K180" s="197"/>
      <c r="L180" s="303"/>
      <c r="M180" s="922"/>
      <c r="N180" s="48"/>
      <c r="O180" s="6"/>
      <c r="P180" s="6"/>
    </row>
    <row r="181" spans="1:16">
      <c r="A181" s="6"/>
      <c r="B181" s="835">
        <v>181</v>
      </c>
      <c r="C181" s="11"/>
      <c r="D181" s="98"/>
      <c r="E181" s="27"/>
      <c r="F181" s="22">
        <v>601.15099999999995</v>
      </c>
      <c r="G181" s="13" t="s">
        <v>337</v>
      </c>
      <c r="H181" s="6"/>
      <c r="I181" s="196"/>
      <c r="J181" s="197"/>
      <c r="K181" s="197"/>
      <c r="L181" s="303"/>
      <c r="M181" s="922"/>
      <c r="N181" s="48"/>
      <c r="O181" s="6"/>
      <c r="P181" s="6"/>
    </row>
    <row r="182" spans="1:16">
      <c r="A182" s="6"/>
      <c r="B182" s="835">
        <v>182</v>
      </c>
      <c r="C182" s="11"/>
      <c r="D182" s="98"/>
      <c r="E182" s="27"/>
      <c r="F182" s="22">
        <v>601.15200000000004</v>
      </c>
      <c r="G182" s="13" t="s">
        <v>338</v>
      </c>
      <c r="H182" s="6"/>
      <c r="I182" s="196"/>
      <c r="J182" s="197"/>
      <c r="K182" s="197"/>
      <c r="L182" s="303"/>
      <c r="M182" s="922"/>
      <c r="N182" s="48"/>
      <c r="O182" s="6"/>
      <c r="P182" s="6"/>
    </row>
    <row r="183" spans="1:16">
      <c r="A183" s="6"/>
      <c r="B183" s="835">
        <v>183</v>
      </c>
      <c r="C183" s="11"/>
      <c r="D183" s="98"/>
      <c r="E183" s="27">
        <v>601.16</v>
      </c>
      <c r="F183" s="13"/>
      <c r="G183" s="13"/>
      <c r="H183" s="6"/>
      <c r="I183" s="196"/>
      <c r="J183" s="197"/>
      <c r="K183" s="197"/>
      <c r="L183" s="303"/>
      <c r="M183" s="922"/>
      <c r="N183" s="48"/>
      <c r="O183" s="6"/>
      <c r="P183" s="6"/>
    </row>
    <row r="184" spans="1:16">
      <c r="A184" s="6"/>
      <c r="B184" s="835">
        <v>184</v>
      </c>
      <c r="C184" s="11"/>
      <c r="D184" s="98"/>
      <c r="E184" s="27">
        <v>601.19000000000005</v>
      </c>
      <c r="F184" s="13" t="s">
        <v>115</v>
      </c>
      <c r="G184" s="13"/>
      <c r="H184" s="6"/>
      <c r="I184" s="200"/>
      <c r="J184" s="201"/>
      <c r="K184" s="201"/>
      <c r="L184" s="304"/>
      <c r="M184" s="922"/>
      <c r="N184" s="48"/>
      <c r="O184" s="6"/>
      <c r="P184" s="6"/>
    </row>
    <row r="185" spans="1:16">
      <c r="A185" s="6"/>
      <c r="B185" s="835">
        <v>185</v>
      </c>
      <c r="C185" s="152" t="s">
        <v>289</v>
      </c>
      <c r="D185" s="98"/>
      <c r="E185" s="27"/>
      <c r="F185" s="13"/>
      <c r="G185" s="13"/>
      <c r="H185" s="6"/>
      <c r="I185" s="178">
        <f>SUM(I175:I184)</f>
        <v>0</v>
      </c>
      <c r="J185" s="178">
        <f>SUM(J175:J184)</f>
        <v>0</v>
      </c>
      <c r="K185" s="305">
        <f>SUM(K175:K184)</f>
        <v>0</v>
      </c>
      <c r="L185" s="171">
        <f>SUM(L175:L184)</f>
        <v>0</v>
      </c>
      <c r="M185" s="923"/>
      <c r="N185" s="48"/>
      <c r="O185" s="6"/>
      <c r="P185" s="6"/>
    </row>
    <row r="186" spans="1:16">
      <c r="A186" s="6"/>
      <c r="B186" s="835">
        <v>186</v>
      </c>
      <c r="C186" s="11"/>
      <c r="G186" s="13"/>
      <c r="H186" s="6"/>
      <c r="I186" s="177"/>
      <c r="J186" s="176"/>
      <c r="K186" s="176"/>
      <c r="L186" s="176"/>
      <c r="M186" s="176"/>
      <c r="N186" s="48"/>
      <c r="O186" s="6"/>
      <c r="P186" s="6"/>
    </row>
    <row r="187" spans="1:16">
      <c r="A187" s="6"/>
      <c r="B187" s="835">
        <v>187</v>
      </c>
      <c r="C187" s="11"/>
      <c r="D187" s="98">
        <v>601.20000000000005</v>
      </c>
      <c r="E187" s="12" t="s">
        <v>182</v>
      </c>
      <c r="F187" s="13"/>
      <c r="G187" s="13"/>
      <c r="H187" s="6"/>
      <c r="I187" s="211"/>
      <c r="J187" s="216"/>
      <c r="K187" s="216"/>
      <c r="L187" s="306"/>
      <c r="M187" s="307" t="s">
        <v>344</v>
      </c>
      <c r="N187" s="48"/>
      <c r="O187" s="6"/>
      <c r="P187" s="6"/>
    </row>
    <row r="188" spans="1:16">
      <c r="A188" s="6"/>
      <c r="B188" s="835">
        <v>188</v>
      </c>
      <c r="C188" s="11"/>
      <c r="D188" s="98"/>
      <c r="E188" s="12"/>
      <c r="F188" s="13"/>
      <c r="G188" s="13"/>
      <c r="H188" s="6"/>
      <c r="I188" s="173"/>
      <c r="J188" s="176"/>
      <c r="K188" s="176"/>
      <c r="L188" s="176"/>
      <c r="M188" s="176"/>
      <c r="N188" s="48"/>
      <c r="O188" s="6"/>
      <c r="P188" s="6"/>
    </row>
    <row r="189" spans="1:16">
      <c r="A189" s="6"/>
      <c r="B189" s="835">
        <v>189</v>
      </c>
      <c r="C189" s="11"/>
      <c r="D189" s="98">
        <v>601.29999999999995</v>
      </c>
      <c r="E189" s="12" t="s">
        <v>180</v>
      </c>
      <c r="F189" s="13"/>
      <c r="G189" s="13"/>
      <c r="H189" s="6"/>
      <c r="I189" s="193"/>
      <c r="J189" s="194"/>
      <c r="K189" s="194"/>
      <c r="L189" s="302"/>
      <c r="M189" s="921" t="s">
        <v>346</v>
      </c>
      <c r="N189" s="48"/>
      <c r="O189" s="6"/>
      <c r="P189" s="6"/>
    </row>
    <row r="190" spans="1:16">
      <c r="A190" s="6"/>
      <c r="B190" s="835">
        <v>190</v>
      </c>
      <c r="C190" s="11"/>
      <c r="D190" s="98"/>
      <c r="E190" s="85">
        <v>601.30499999999995</v>
      </c>
      <c r="F190" s="13" t="s">
        <v>183</v>
      </c>
      <c r="H190" s="6"/>
      <c r="I190" s="193"/>
      <c r="J190" s="194"/>
      <c r="K190" s="194"/>
      <c r="L190" s="302"/>
      <c r="M190" s="922"/>
      <c r="N190" s="48"/>
      <c r="O190" s="6"/>
      <c r="P190" s="6"/>
    </row>
    <row r="191" spans="1:16">
      <c r="A191" s="6"/>
      <c r="B191" s="835">
        <v>191</v>
      </c>
      <c r="C191" s="11"/>
      <c r="D191" s="98"/>
      <c r="E191" s="85">
        <v>601.30999999999995</v>
      </c>
      <c r="F191" s="13" t="s">
        <v>119</v>
      </c>
      <c r="H191" s="6"/>
      <c r="I191" s="196"/>
      <c r="J191" s="197"/>
      <c r="K191" s="197"/>
      <c r="L191" s="303"/>
      <c r="M191" s="922"/>
      <c r="N191" s="48"/>
      <c r="O191" s="6"/>
      <c r="P191" s="6"/>
    </row>
    <row r="192" spans="1:16">
      <c r="A192" s="6"/>
      <c r="B192" s="835">
        <v>192</v>
      </c>
      <c r="C192" s="11"/>
      <c r="D192" s="98"/>
      <c r="E192" s="85">
        <v>601.31500000000005</v>
      </c>
      <c r="F192" s="13" t="s">
        <v>140</v>
      </c>
      <c r="H192" s="6"/>
      <c r="I192" s="196"/>
      <c r="J192" s="197"/>
      <c r="K192" s="197"/>
      <c r="L192" s="303"/>
      <c r="M192" s="922"/>
      <c r="N192" s="48"/>
      <c r="O192" s="6"/>
      <c r="P192" s="6"/>
    </row>
    <row r="193" spans="1:16">
      <c r="A193" s="6"/>
      <c r="B193" s="835">
        <v>193</v>
      </c>
      <c r="C193" s="11"/>
      <c r="D193" s="98"/>
      <c r="E193" s="85">
        <v>601.32000000000005</v>
      </c>
      <c r="F193" s="13" t="s">
        <v>184</v>
      </c>
      <c r="H193" s="6"/>
      <c r="I193" s="196"/>
      <c r="J193" s="197"/>
      <c r="K193" s="197"/>
      <c r="L193" s="303"/>
      <c r="M193" s="922"/>
      <c r="N193" s="48"/>
      <c r="O193" s="6"/>
      <c r="P193" s="6"/>
    </row>
    <row r="194" spans="1:16">
      <c r="A194" s="6"/>
      <c r="B194" s="835">
        <v>194</v>
      </c>
      <c r="C194" s="11"/>
      <c r="D194" s="98"/>
      <c r="E194" s="85">
        <v>601.32500000000005</v>
      </c>
      <c r="F194" s="13" t="s">
        <v>141</v>
      </c>
      <c r="H194" s="6"/>
      <c r="I194" s="196"/>
      <c r="J194" s="197"/>
      <c r="K194" s="197"/>
      <c r="L194" s="303"/>
      <c r="M194" s="922"/>
      <c r="N194" s="48"/>
      <c r="O194" s="6"/>
      <c r="P194" s="6"/>
    </row>
    <row r="195" spans="1:16">
      <c r="A195" s="6"/>
      <c r="B195" s="835">
        <v>195</v>
      </c>
      <c r="C195" s="11"/>
      <c r="D195" s="98"/>
      <c r="E195" s="85">
        <v>601.33000000000004</v>
      </c>
      <c r="F195" s="13" t="s">
        <v>241</v>
      </c>
      <c r="H195" s="6"/>
      <c r="I195" s="196"/>
      <c r="J195" s="197"/>
      <c r="K195" s="197"/>
      <c r="L195" s="303"/>
      <c r="M195" s="922"/>
      <c r="N195" s="48"/>
      <c r="O195" s="6"/>
      <c r="P195" s="6"/>
    </row>
    <row r="196" spans="1:16">
      <c r="A196" s="6"/>
      <c r="B196" s="835">
        <v>196</v>
      </c>
      <c r="C196" s="11"/>
      <c r="D196" s="98"/>
      <c r="E196" s="85">
        <v>601.33500000000004</v>
      </c>
      <c r="F196" s="13" t="s">
        <v>185</v>
      </c>
      <c r="H196" s="6"/>
      <c r="I196" s="196"/>
      <c r="J196" s="197"/>
      <c r="K196" s="197"/>
      <c r="L196" s="303"/>
      <c r="M196" s="922"/>
      <c r="N196" s="48"/>
      <c r="O196" s="6"/>
      <c r="P196" s="6"/>
    </row>
    <row r="197" spans="1:16">
      <c r="A197" s="6"/>
      <c r="B197" s="835">
        <v>197</v>
      </c>
      <c r="C197" s="11"/>
      <c r="D197" s="98"/>
      <c r="E197" s="85">
        <v>601.34</v>
      </c>
      <c r="F197" s="13" t="s">
        <v>79</v>
      </c>
      <c r="H197" s="6"/>
      <c r="I197" s="196"/>
      <c r="J197" s="197"/>
      <c r="K197" s="197"/>
      <c r="L197" s="303"/>
      <c r="M197" s="922"/>
      <c r="N197" s="48"/>
      <c r="O197" s="6"/>
      <c r="P197" s="6"/>
    </row>
    <row r="198" spans="1:16">
      <c r="A198" s="6"/>
      <c r="B198" s="835">
        <v>198</v>
      </c>
      <c r="C198" s="11"/>
      <c r="D198" s="98"/>
      <c r="E198" s="85">
        <v>601.34500000000003</v>
      </c>
      <c r="F198" s="13" t="s">
        <v>186</v>
      </c>
      <c r="H198" s="6"/>
      <c r="I198" s="196"/>
      <c r="J198" s="197"/>
      <c r="K198" s="197"/>
      <c r="L198" s="303"/>
      <c r="M198" s="922"/>
      <c r="N198" s="48"/>
      <c r="O198" s="6"/>
      <c r="P198" s="6"/>
    </row>
    <row r="199" spans="1:16">
      <c r="A199" s="6"/>
      <c r="B199" s="835">
        <v>199</v>
      </c>
      <c r="C199" s="11"/>
      <c r="D199" s="98"/>
      <c r="E199" s="85">
        <v>601.35</v>
      </c>
      <c r="F199" s="13" t="s">
        <v>145</v>
      </c>
      <c r="H199" s="6"/>
      <c r="I199" s="196"/>
      <c r="J199" s="197"/>
      <c r="K199" s="197"/>
      <c r="L199" s="303"/>
      <c r="M199" s="930"/>
      <c r="N199" s="48"/>
      <c r="O199" s="6"/>
      <c r="P199" s="6"/>
    </row>
    <row r="200" spans="1:16">
      <c r="A200" s="6"/>
      <c r="B200" s="835">
        <v>200</v>
      </c>
      <c r="C200" s="11"/>
      <c r="D200" s="98"/>
      <c r="E200" s="85">
        <v>601.35500000000002</v>
      </c>
      <c r="F200" s="13" t="s">
        <v>167</v>
      </c>
      <c r="H200" s="6"/>
      <c r="I200" s="196"/>
      <c r="J200" s="197"/>
      <c r="K200" s="197"/>
      <c r="L200" s="303"/>
      <c r="M200" s="930"/>
      <c r="N200" s="48"/>
      <c r="O200" s="6"/>
      <c r="P200" s="6"/>
    </row>
    <row r="201" spans="1:16">
      <c r="A201" s="6"/>
      <c r="B201" s="835">
        <v>201</v>
      </c>
      <c r="C201" s="11"/>
      <c r="D201" s="98"/>
      <c r="E201" s="85">
        <v>601.36</v>
      </c>
      <c r="F201" s="13" t="s">
        <v>120</v>
      </c>
      <c r="H201" s="6"/>
      <c r="I201" s="196"/>
      <c r="J201" s="197"/>
      <c r="K201" s="197"/>
      <c r="L201" s="303"/>
      <c r="M201" s="930"/>
      <c r="N201" s="48"/>
      <c r="O201" s="6"/>
      <c r="P201" s="6"/>
    </row>
    <row r="202" spans="1:16">
      <c r="A202" s="6"/>
      <c r="B202" s="835">
        <v>202</v>
      </c>
      <c r="C202" s="11"/>
      <c r="D202" s="98"/>
      <c r="E202" s="85">
        <v>601.36500000000001</v>
      </c>
      <c r="F202" s="13" t="s">
        <v>187</v>
      </c>
      <c r="H202" s="6"/>
      <c r="I202" s="196"/>
      <c r="J202" s="197"/>
      <c r="K202" s="197"/>
      <c r="L202" s="303"/>
      <c r="M202" s="930"/>
      <c r="N202" s="48"/>
      <c r="O202" s="6"/>
      <c r="P202" s="6"/>
    </row>
    <row r="203" spans="1:16">
      <c r="A203" s="6"/>
      <c r="B203" s="835">
        <v>203</v>
      </c>
      <c r="C203" s="11"/>
      <c r="D203" s="98"/>
      <c r="E203" s="85">
        <v>601.37</v>
      </c>
      <c r="F203" s="13" t="s">
        <v>188</v>
      </c>
      <c r="H203" s="6"/>
      <c r="I203" s="196"/>
      <c r="J203" s="197"/>
      <c r="K203" s="197"/>
      <c r="L203" s="303"/>
      <c r="M203" s="930"/>
      <c r="N203" s="48"/>
      <c r="O203" s="6"/>
      <c r="P203" s="6"/>
    </row>
    <row r="204" spans="1:16">
      <c r="A204" s="6"/>
      <c r="B204" s="835">
        <v>204</v>
      </c>
      <c r="C204" s="11"/>
      <c r="D204" s="98"/>
      <c r="E204" s="85">
        <v>601.375</v>
      </c>
      <c r="F204" s="13" t="s">
        <v>189</v>
      </c>
      <c r="H204" s="6"/>
      <c r="I204" s="196"/>
      <c r="J204" s="197"/>
      <c r="K204" s="197"/>
      <c r="L204" s="303"/>
      <c r="M204" s="930"/>
      <c r="N204" s="48"/>
      <c r="O204" s="6"/>
      <c r="P204" s="6"/>
    </row>
    <row r="205" spans="1:16">
      <c r="A205" s="6"/>
      <c r="B205" s="835">
        <v>205</v>
      </c>
      <c r="C205" s="11"/>
      <c r="D205" s="98"/>
      <c r="E205" s="85">
        <v>601.39499999999998</v>
      </c>
      <c r="F205" s="13" t="s">
        <v>115</v>
      </c>
      <c r="H205" s="6"/>
      <c r="I205" s="196"/>
      <c r="J205" s="197"/>
      <c r="K205" s="197"/>
      <c r="L205" s="303"/>
      <c r="M205" s="930"/>
      <c r="N205" s="48"/>
      <c r="O205" s="6"/>
      <c r="P205" s="6"/>
    </row>
    <row r="206" spans="1:16">
      <c r="A206" s="6"/>
      <c r="B206" s="835">
        <v>206</v>
      </c>
      <c r="C206" s="11"/>
      <c r="D206" s="98"/>
      <c r="E206" s="12"/>
      <c r="F206" s="24"/>
      <c r="G206" s="13"/>
      <c r="H206" s="6"/>
      <c r="I206" s="196"/>
      <c r="J206" s="197"/>
      <c r="K206" s="197"/>
      <c r="L206" s="303"/>
      <c r="M206" s="930"/>
      <c r="N206" s="48"/>
      <c r="O206" s="6"/>
      <c r="P206" s="6"/>
    </row>
    <row r="207" spans="1:16">
      <c r="A207" s="6"/>
      <c r="B207" s="835">
        <v>207</v>
      </c>
      <c r="C207" s="11"/>
      <c r="D207" s="98"/>
      <c r="E207" s="12"/>
      <c r="F207" s="24"/>
      <c r="G207" s="13"/>
      <c r="H207" s="6"/>
      <c r="I207" s="196"/>
      <c r="J207" s="197"/>
      <c r="K207" s="197"/>
      <c r="L207" s="303"/>
      <c r="M207" s="930"/>
      <c r="N207" s="48"/>
      <c r="O207" s="6"/>
      <c r="P207" s="6"/>
    </row>
    <row r="208" spans="1:16">
      <c r="A208" s="6"/>
      <c r="B208" s="835">
        <v>208</v>
      </c>
      <c r="C208" s="11"/>
      <c r="D208" s="98"/>
      <c r="E208" s="12"/>
      <c r="F208" s="24"/>
      <c r="G208" s="13"/>
      <c r="H208" s="6"/>
      <c r="I208" s="196"/>
      <c r="J208" s="197"/>
      <c r="K208" s="197"/>
      <c r="L208" s="303"/>
      <c r="M208" s="930"/>
      <c r="N208" s="48"/>
      <c r="O208" s="6"/>
      <c r="P208" s="6"/>
    </row>
    <row r="209" spans="1:16">
      <c r="A209" s="6"/>
      <c r="B209" s="835">
        <v>209</v>
      </c>
      <c r="C209" s="11"/>
      <c r="D209" s="98"/>
      <c r="E209" s="12"/>
      <c r="F209" s="24"/>
      <c r="G209" s="13"/>
      <c r="H209" s="6"/>
      <c r="I209" s="196"/>
      <c r="J209" s="197"/>
      <c r="K209" s="197"/>
      <c r="L209" s="303"/>
      <c r="M209" s="930"/>
      <c r="N209" s="48"/>
      <c r="O209" s="6"/>
      <c r="P209" s="6"/>
    </row>
    <row r="210" spans="1:16">
      <c r="A210" s="6"/>
      <c r="B210" s="835">
        <v>210</v>
      </c>
      <c r="C210" s="11"/>
      <c r="D210" s="98"/>
      <c r="E210" s="12"/>
      <c r="F210" s="24"/>
      <c r="G210" s="13"/>
      <c r="H210" s="6"/>
      <c r="I210" s="200"/>
      <c r="J210" s="201"/>
      <c r="K210" s="201"/>
      <c r="L210" s="304"/>
      <c r="M210" s="930"/>
      <c r="N210" s="48"/>
      <c r="O210" s="6"/>
      <c r="P210" s="6"/>
    </row>
    <row r="211" spans="1:16">
      <c r="A211" s="6"/>
      <c r="B211" s="835">
        <v>211</v>
      </c>
      <c r="C211" s="152" t="s">
        <v>290</v>
      </c>
      <c r="D211" s="98"/>
      <c r="E211" s="12"/>
      <c r="F211" s="13"/>
      <c r="G211" s="13"/>
      <c r="H211" s="6"/>
      <c r="I211" s="178">
        <f>SUM(I189:I210)</f>
        <v>0</v>
      </c>
      <c r="J211" s="178">
        <f>SUM(J189:J210)</f>
        <v>0</v>
      </c>
      <c r="K211" s="178">
        <f>SUM(K189:K210)</f>
        <v>0</v>
      </c>
      <c r="L211" s="305">
        <f>SUM(L189:L210)</f>
        <v>0</v>
      </c>
      <c r="M211" s="931"/>
      <c r="N211" s="48"/>
      <c r="O211" s="6"/>
      <c r="P211" s="6"/>
    </row>
    <row r="212" spans="1:16">
      <c r="A212" s="6"/>
      <c r="B212" s="835">
        <v>212</v>
      </c>
      <c r="C212" s="152"/>
      <c r="D212" s="98"/>
      <c r="E212" s="12"/>
      <c r="F212" s="13"/>
      <c r="G212" s="13"/>
      <c r="H212" s="6"/>
      <c r="I212" s="214"/>
      <c r="J212" s="214"/>
      <c r="K212" s="214"/>
      <c r="L212" s="214"/>
      <c r="M212" s="176"/>
      <c r="N212" s="48"/>
      <c r="O212" s="6"/>
      <c r="P212" s="6"/>
    </row>
    <row r="213" spans="1:16">
      <c r="A213" s="6"/>
      <c r="B213" s="835">
        <v>213</v>
      </c>
      <c r="C213" s="11">
        <v>602</v>
      </c>
      <c r="D213" s="160" t="s">
        <v>126</v>
      </c>
      <c r="E213" s="12"/>
      <c r="F213" s="13"/>
      <c r="G213" s="13"/>
      <c r="H213" s="6"/>
      <c r="I213" s="211"/>
      <c r="J213" s="216"/>
      <c r="K213" s="216"/>
      <c r="L213" s="217"/>
      <c r="M213" s="307" t="s">
        <v>345</v>
      </c>
      <c r="N213" s="48"/>
      <c r="O213" s="6"/>
      <c r="P213" s="6"/>
    </row>
    <row r="214" spans="1:16">
      <c r="A214" s="6"/>
      <c r="B214" s="835">
        <v>214</v>
      </c>
      <c r="C214" s="11"/>
      <c r="D214" s="98"/>
      <c r="E214" s="12"/>
      <c r="F214" s="13"/>
      <c r="G214" s="13"/>
      <c r="H214" s="6"/>
      <c r="I214" s="173"/>
      <c r="J214" s="173"/>
      <c r="K214" s="173"/>
      <c r="L214" s="173"/>
      <c r="M214" s="176"/>
      <c r="N214" s="48"/>
      <c r="O214" s="6"/>
      <c r="P214" s="6"/>
    </row>
    <row r="215" spans="1:16">
      <c r="A215" s="6"/>
      <c r="B215" s="835">
        <v>215</v>
      </c>
      <c r="C215" s="11">
        <v>603</v>
      </c>
      <c r="D215" s="159" t="s">
        <v>242</v>
      </c>
      <c r="E215" s="12"/>
      <c r="F215" s="13"/>
      <c r="G215" s="13"/>
      <c r="H215" s="6"/>
      <c r="I215" s="176"/>
      <c r="J215" s="176"/>
      <c r="K215" s="176"/>
      <c r="L215" s="176"/>
      <c r="M215" s="176"/>
      <c r="N215" s="48"/>
      <c r="O215" s="6"/>
      <c r="P215" s="6"/>
    </row>
    <row r="216" spans="1:16">
      <c r="A216" s="6"/>
      <c r="B216" s="835">
        <v>216</v>
      </c>
      <c r="C216" s="11"/>
      <c r="D216" s="98">
        <v>603.1</v>
      </c>
      <c r="E216" s="12" t="s">
        <v>59</v>
      </c>
      <c r="F216" s="13"/>
      <c r="G216" s="13"/>
      <c r="H216" s="6"/>
      <c r="I216" s="211"/>
      <c r="J216" s="209"/>
      <c r="K216" s="210"/>
      <c r="L216" s="308"/>
      <c r="M216" s="921" t="s">
        <v>348</v>
      </c>
      <c r="N216" s="48"/>
      <c r="O216" s="6"/>
      <c r="P216" s="6"/>
    </row>
    <row r="217" spans="1:16">
      <c r="A217" s="6"/>
      <c r="B217" s="835">
        <v>217</v>
      </c>
      <c r="C217" s="11"/>
      <c r="E217" s="27">
        <v>603.12</v>
      </c>
      <c r="F217" s="12" t="s">
        <v>243</v>
      </c>
      <c r="G217" s="13"/>
      <c r="H217" s="6"/>
      <c r="I217" s="196"/>
      <c r="J217" s="197"/>
      <c r="K217" s="197"/>
      <c r="L217" s="309"/>
      <c r="M217" s="922"/>
      <c r="N217" s="48"/>
      <c r="O217" s="6"/>
      <c r="P217" s="6"/>
    </row>
    <row r="218" spans="1:16">
      <c r="A218" s="6"/>
      <c r="B218" s="835">
        <v>218</v>
      </c>
      <c r="C218" s="11"/>
      <c r="E218" s="27">
        <v>603.13</v>
      </c>
      <c r="F218" s="12" t="s">
        <v>244</v>
      </c>
      <c r="G218" s="13"/>
      <c r="H218" s="6"/>
      <c r="I218" s="196"/>
      <c r="J218" s="197"/>
      <c r="K218" s="197"/>
      <c r="L218" s="303"/>
      <c r="M218" s="922"/>
      <c r="N218" s="48"/>
      <c r="O218" s="6"/>
      <c r="P218" s="6"/>
    </row>
    <row r="219" spans="1:16">
      <c r="A219" s="6"/>
      <c r="B219" s="835">
        <v>219</v>
      </c>
      <c r="C219" s="11"/>
      <c r="E219" s="27">
        <v>603.14</v>
      </c>
      <c r="F219" s="12" t="s">
        <v>245</v>
      </c>
      <c r="G219" s="13"/>
      <c r="H219" s="6"/>
      <c r="I219" s="196"/>
      <c r="J219" s="197"/>
      <c r="K219" s="197"/>
      <c r="L219" s="303"/>
      <c r="M219" s="922"/>
      <c r="N219" s="48"/>
      <c r="O219" s="6"/>
      <c r="P219" s="6"/>
    </row>
    <row r="220" spans="1:16">
      <c r="A220" s="6"/>
      <c r="B220" s="835">
        <v>220</v>
      </c>
      <c r="C220" s="11"/>
      <c r="D220" s="98"/>
      <c r="E220" s="27">
        <v>603.15</v>
      </c>
      <c r="F220" s="13"/>
      <c r="G220" s="13"/>
      <c r="H220" s="6"/>
      <c r="I220" s="196"/>
      <c r="J220" s="197"/>
      <c r="K220" s="197"/>
      <c r="L220" s="303"/>
      <c r="M220" s="922"/>
      <c r="N220" s="48"/>
      <c r="O220" s="6"/>
      <c r="P220" s="6"/>
    </row>
    <row r="221" spans="1:16">
      <c r="A221" s="6"/>
      <c r="B221" s="835">
        <v>221</v>
      </c>
      <c r="C221" s="11"/>
      <c r="D221" s="98"/>
      <c r="E221" s="27">
        <v>603.19000000000005</v>
      </c>
      <c r="F221" s="13" t="s">
        <v>115</v>
      </c>
      <c r="G221" s="13"/>
      <c r="H221" s="6"/>
      <c r="I221" s="200"/>
      <c r="J221" s="201"/>
      <c r="K221" s="201"/>
      <c r="L221" s="304"/>
      <c r="M221" s="922"/>
      <c r="N221" s="48"/>
      <c r="O221" s="6"/>
      <c r="P221" s="6"/>
    </row>
    <row r="222" spans="1:16">
      <c r="A222" s="6"/>
      <c r="B222" s="835">
        <v>222</v>
      </c>
      <c r="C222" s="152" t="s">
        <v>291</v>
      </c>
      <c r="D222" s="98"/>
      <c r="E222" s="12"/>
      <c r="F222" s="13"/>
      <c r="G222" s="13"/>
      <c r="H222" s="6"/>
      <c r="I222" s="178">
        <f>SUM(I216:I221)</f>
        <v>0</v>
      </c>
      <c r="J222" s="170">
        <f>SUM(J216:J221)</f>
        <v>0</v>
      </c>
      <c r="K222" s="171">
        <f>SUM(K216:K221)</f>
        <v>0</v>
      </c>
      <c r="L222" s="305">
        <f>SUM(L216:L221)</f>
        <v>0</v>
      </c>
      <c r="M222" s="922"/>
      <c r="N222" s="48"/>
      <c r="O222" s="6"/>
      <c r="P222" s="6"/>
    </row>
    <row r="223" spans="1:16">
      <c r="A223" s="6"/>
      <c r="B223" s="835">
        <v>223</v>
      </c>
      <c r="D223" s="98">
        <v>603.20000000000005</v>
      </c>
      <c r="E223" s="12" t="s">
        <v>127</v>
      </c>
      <c r="F223" s="12"/>
      <c r="G223" s="13"/>
      <c r="H223" s="6"/>
      <c r="I223" s="181"/>
      <c r="J223" s="181"/>
      <c r="K223" s="181"/>
      <c r="L223" s="181"/>
      <c r="M223" s="922"/>
      <c r="N223" s="48"/>
      <c r="O223" s="6"/>
      <c r="P223" s="6"/>
    </row>
    <row r="224" spans="1:16">
      <c r="A224" s="6"/>
      <c r="B224" s="835">
        <v>224</v>
      </c>
      <c r="C224" s="11"/>
      <c r="E224" s="91">
        <v>603.21</v>
      </c>
      <c r="F224" s="12" t="s">
        <v>124</v>
      </c>
      <c r="H224" s="6"/>
      <c r="I224" s="193"/>
      <c r="J224" s="194"/>
      <c r="K224" s="194"/>
      <c r="L224" s="302"/>
      <c r="M224" s="922"/>
      <c r="N224" s="48"/>
      <c r="O224" s="6"/>
      <c r="P224" s="6"/>
    </row>
    <row r="225" spans="1:16">
      <c r="A225" s="6"/>
      <c r="B225" s="835">
        <v>225</v>
      </c>
      <c r="C225" s="11"/>
      <c r="E225" s="91">
        <v>603.22</v>
      </c>
      <c r="F225" s="12" t="s">
        <v>246</v>
      </c>
      <c r="G225" s="13"/>
      <c r="H225" s="6"/>
      <c r="I225" s="196"/>
      <c r="J225" s="197"/>
      <c r="K225" s="197"/>
      <c r="L225" s="303"/>
      <c r="M225" s="922"/>
      <c r="N225" s="48"/>
      <c r="O225" s="6"/>
      <c r="P225" s="6"/>
    </row>
    <row r="226" spans="1:16">
      <c r="A226" s="6"/>
      <c r="B226" s="835">
        <v>226</v>
      </c>
      <c r="C226" s="25"/>
      <c r="E226" s="91">
        <v>603.23</v>
      </c>
      <c r="F226" s="26" t="s">
        <v>248</v>
      </c>
      <c r="G226" s="13"/>
      <c r="H226" s="6"/>
      <c r="I226" s="196"/>
      <c r="J226" s="197"/>
      <c r="K226" s="197"/>
      <c r="L226" s="303"/>
      <c r="M226" s="922"/>
      <c r="N226" s="48"/>
      <c r="O226" s="6"/>
      <c r="P226" s="6"/>
    </row>
    <row r="227" spans="1:16">
      <c r="A227" s="6"/>
      <c r="B227" s="835">
        <v>227</v>
      </c>
      <c r="C227" s="11"/>
      <c r="E227" s="91">
        <v>603.24</v>
      </c>
      <c r="F227" s="12" t="s">
        <v>80</v>
      </c>
      <c r="G227" s="13"/>
      <c r="H227" s="6"/>
      <c r="I227" s="196"/>
      <c r="J227" s="197"/>
      <c r="K227" s="197"/>
      <c r="L227" s="303"/>
      <c r="M227" s="922"/>
      <c r="N227" s="48"/>
      <c r="O227" s="6"/>
      <c r="P227" s="6"/>
    </row>
    <row r="228" spans="1:16">
      <c r="A228" s="6"/>
      <c r="B228" s="835">
        <v>228</v>
      </c>
      <c r="C228" s="11"/>
      <c r="E228" s="91">
        <v>603.25</v>
      </c>
      <c r="F228" s="12"/>
      <c r="G228" s="13"/>
      <c r="H228" s="6"/>
      <c r="I228" s="196"/>
      <c r="J228" s="197"/>
      <c r="K228" s="197"/>
      <c r="L228" s="303"/>
      <c r="M228" s="922"/>
      <c r="N228" s="48"/>
      <c r="O228" s="6"/>
      <c r="P228" s="6"/>
    </row>
    <row r="229" spans="1:16">
      <c r="A229" s="6"/>
      <c r="B229" s="835">
        <v>229</v>
      </c>
      <c r="C229" s="11"/>
      <c r="E229" s="91">
        <v>603.29</v>
      </c>
      <c r="F229" s="12" t="s">
        <v>115</v>
      </c>
      <c r="G229" s="13"/>
      <c r="H229" s="6"/>
      <c r="I229" s="200"/>
      <c r="J229" s="201"/>
      <c r="K229" s="201"/>
      <c r="L229" s="304"/>
      <c r="M229" s="922"/>
      <c r="N229" s="48"/>
      <c r="O229" s="6"/>
      <c r="P229" s="6"/>
    </row>
    <row r="230" spans="1:16">
      <c r="A230" s="6"/>
      <c r="B230" s="835">
        <v>230</v>
      </c>
      <c r="C230" s="152" t="s">
        <v>292</v>
      </c>
      <c r="D230" s="98"/>
      <c r="E230" s="12"/>
      <c r="F230" s="13"/>
      <c r="G230" s="13"/>
      <c r="H230" s="6"/>
      <c r="I230" s="178">
        <f>SUM(I224:I229)</f>
        <v>0</v>
      </c>
      <c r="J230" s="170">
        <f>SUM(J224:J229)</f>
        <v>0</v>
      </c>
      <c r="K230" s="171">
        <f>SUM(K224:K229)</f>
        <v>0</v>
      </c>
      <c r="L230" s="310">
        <f>SUM(L224:L229)</f>
        <v>0</v>
      </c>
      <c r="M230" s="923"/>
      <c r="N230" s="48"/>
      <c r="O230" s="6"/>
      <c r="P230" s="6"/>
    </row>
    <row r="231" spans="1:16">
      <c r="A231" s="6"/>
      <c r="B231" s="835">
        <v>231</v>
      </c>
      <c r="D231" s="98">
        <v>603.29999999999995</v>
      </c>
      <c r="E231" s="15" t="s">
        <v>193</v>
      </c>
      <c r="F231" s="13"/>
      <c r="G231" s="13"/>
      <c r="H231" s="6"/>
      <c r="I231" s="184"/>
      <c r="J231" s="184"/>
      <c r="K231" s="184"/>
      <c r="L231" s="184"/>
      <c r="M231" s="176"/>
      <c r="N231" s="48"/>
      <c r="O231" s="6"/>
      <c r="P231" s="6"/>
    </row>
    <row r="232" spans="1:16">
      <c r="A232" s="6"/>
      <c r="B232" s="835">
        <v>232</v>
      </c>
      <c r="C232" s="11"/>
      <c r="E232" s="27">
        <v>603.30999999999995</v>
      </c>
      <c r="F232" s="12" t="s">
        <v>124</v>
      </c>
      <c r="G232" s="13"/>
      <c r="H232" s="6"/>
      <c r="I232" s="196"/>
      <c r="J232" s="197"/>
      <c r="K232" s="197"/>
      <c r="L232" s="309"/>
      <c r="M232" s="921" t="s">
        <v>349</v>
      </c>
      <c r="N232" s="48"/>
      <c r="O232" s="6"/>
      <c r="P232" s="6"/>
    </row>
    <row r="233" spans="1:16">
      <c r="A233" s="6"/>
      <c r="B233" s="835">
        <v>233</v>
      </c>
      <c r="C233" s="11"/>
      <c r="E233" s="27">
        <v>603.32000000000005</v>
      </c>
      <c r="F233" s="12" t="s">
        <v>247</v>
      </c>
      <c r="G233" s="13"/>
      <c r="H233" s="6"/>
      <c r="I233" s="196"/>
      <c r="J233" s="197"/>
      <c r="K233" s="197"/>
      <c r="L233" s="303"/>
      <c r="M233" s="922"/>
      <c r="N233" s="48"/>
      <c r="O233" s="6"/>
      <c r="P233" s="6"/>
    </row>
    <row r="234" spans="1:16">
      <c r="A234" s="6"/>
      <c r="B234" s="835">
        <v>234</v>
      </c>
      <c r="C234" s="11"/>
      <c r="E234" s="27">
        <v>603.33000000000004</v>
      </c>
      <c r="F234" s="12" t="s">
        <v>150</v>
      </c>
      <c r="G234" s="13"/>
      <c r="H234" s="6"/>
      <c r="I234" s="196"/>
      <c r="J234" s="197"/>
      <c r="K234" s="197"/>
      <c r="L234" s="303"/>
      <c r="M234" s="922"/>
      <c r="N234" s="48"/>
      <c r="O234" s="6"/>
      <c r="P234" s="6"/>
    </row>
    <row r="235" spans="1:16">
      <c r="A235" s="6"/>
      <c r="B235" s="835">
        <v>235</v>
      </c>
      <c r="C235" s="11"/>
      <c r="E235" s="27">
        <v>603.34</v>
      </c>
      <c r="F235" s="12" t="s">
        <v>125</v>
      </c>
      <c r="G235" s="13"/>
      <c r="H235" s="6"/>
      <c r="I235" s="196"/>
      <c r="J235" s="197"/>
      <c r="K235" s="197"/>
      <c r="L235" s="303"/>
      <c r="M235" s="922"/>
      <c r="N235" s="48"/>
      <c r="O235" s="6"/>
      <c r="P235" s="6"/>
    </row>
    <row r="236" spans="1:16">
      <c r="A236" s="6"/>
      <c r="B236" s="835">
        <v>236</v>
      </c>
      <c r="C236" s="11"/>
      <c r="D236" s="98"/>
      <c r="E236" s="27">
        <v>603.39</v>
      </c>
      <c r="F236" s="13" t="s">
        <v>115</v>
      </c>
      <c r="G236" s="13"/>
      <c r="H236" s="6"/>
      <c r="I236" s="200"/>
      <c r="J236" s="201"/>
      <c r="K236" s="201"/>
      <c r="L236" s="304"/>
      <c r="M236" s="922"/>
      <c r="N236" s="48"/>
      <c r="O236" s="6"/>
      <c r="P236" s="6"/>
    </row>
    <row r="237" spans="1:16">
      <c r="A237" s="6"/>
      <c r="B237" s="835">
        <v>237</v>
      </c>
      <c r="C237" s="152" t="s">
        <v>293</v>
      </c>
      <c r="D237" s="98"/>
      <c r="E237" s="12"/>
      <c r="F237" s="13"/>
      <c r="G237" s="13"/>
      <c r="H237" s="6"/>
      <c r="I237" s="178">
        <f>SUM(I232:I236)</f>
        <v>0</v>
      </c>
      <c r="J237" s="170">
        <f>SUM(J232:J236)</f>
        <v>0</v>
      </c>
      <c r="K237" s="171">
        <f>SUM(K232:K236)</f>
        <v>0</v>
      </c>
      <c r="L237" s="310">
        <f>SUM(L232:L236)</f>
        <v>0</v>
      </c>
      <c r="M237" s="923"/>
      <c r="N237" s="48"/>
      <c r="O237" s="6"/>
      <c r="P237" s="6"/>
    </row>
    <row r="238" spans="1:16">
      <c r="A238" s="6"/>
      <c r="B238" s="835">
        <v>238</v>
      </c>
      <c r="C238" s="11">
        <v>605</v>
      </c>
      <c r="D238" s="160" t="s">
        <v>133</v>
      </c>
      <c r="E238" s="12"/>
      <c r="F238" s="13"/>
      <c r="G238" s="13"/>
      <c r="H238" s="6"/>
      <c r="I238" s="176"/>
      <c r="J238" s="176"/>
      <c r="K238" s="176"/>
      <c r="L238" s="173"/>
      <c r="M238" s="176"/>
      <c r="N238" s="48"/>
      <c r="O238" s="6"/>
      <c r="P238" s="6"/>
    </row>
    <row r="239" spans="1:16">
      <c r="A239" s="6"/>
      <c r="B239" s="835">
        <v>239</v>
      </c>
      <c r="C239" s="11"/>
      <c r="D239" s="98">
        <v>605.1</v>
      </c>
      <c r="E239" s="13" t="s">
        <v>326</v>
      </c>
      <c r="F239" s="13"/>
      <c r="H239" s="6"/>
      <c r="I239" s="193"/>
      <c r="J239" s="194"/>
      <c r="K239" s="194"/>
      <c r="L239" s="311"/>
      <c r="M239" s="927" t="s">
        <v>350</v>
      </c>
      <c r="N239" s="48"/>
      <c r="O239" s="6"/>
      <c r="P239" s="6"/>
    </row>
    <row r="240" spans="1:16">
      <c r="A240" s="6"/>
      <c r="B240" s="835">
        <v>240</v>
      </c>
      <c r="C240" s="11"/>
      <c r="D240" s="98">
        <v>605.20000000000005</v>
      </c>
      <c r="E240" s="13" t="s">
        <v>194</v>
      </c>
      <c r="F240" s="13"/>
      <c r="H240" s="6"/>
      <c r="I240" s="196"/>
      <c r="J240" s="197"/>
      <c r="K240" s="197"/>
      <c r="L240" s="312"/>
      <c r="M240" s="928"/>
      <c r="N240" s="48"/>
      <c r="O240" s="6"/>
      <c r="P240" s="6"/>
    </row>
    <row r="241" spans="1:16">
      <c r="A241" s="6"/>
      <c r="B241" s="835">
        <v>241</v>
      </c>
      <c r="C241" s="11"/>
      <c r="D241" s="98">
        <v>605.9</v>
      </c>
      <c r="E241" s="27" t="s">
        <v>115</v>
      </c>
      <c r="F241" s="13"/>
      <c r="H241" s="6"/>
      <c r="I241" s="196"/>
      <c r="J241" s="197"/>
      <c r="K241" s="197"/>
      <c r="L241" s="312"/>
      <c r="M241" s="928"/>
      <c r="N241" s="48"/>
      <c r="O241" s="6"/>
      <c r="P241" s="6"/>
    </row>
    <row r="242" spans="1:16">
      <c r="A242" s="6"/>
      <c r="B242" s="835">
        <v>242</v>
      </c>
      <c r="C242" s="152" t="s">
        <v>294</v>
      </c>
      <c r="D242" s="98"/>
      <c r="E242" s="12"/>
      <c r="F242" s="13"/>
      <c r="G242" s="13"/>
      <c r="H242" s="6"/>
      <c r="I242" s="178">
        <f>SUM(I239:I241)</f>
        <v>0</v>
      </c>
      <c r="J242" s="170">
        <f>SUM(J239:J241)</f>
        <v>0</v>
      </c>
      <c r="K242" s="171">
        <f>SUM(K239:K241)</f>
        <v>0</v>
      </c>
      <c r="L242" s="310">
        <f>SUM(L239:L241)</f>
        <v>0</v>
      </c>
      <c r="M242" s="929"/>
      <c r="N242" s="48"/>
      <c r="O242" s="6"/>
      <c r="P242" s="6"/>
    </row>
    <row r="243" spans="1:16">
      <c r="A243" s="6"/>
      <c r="B243" s="835">
        <v>243</v>
      </c>
      <c r="C243" s="11">
        <v>610</v>
      </c>
      <c r="D243" s="160" t="s">
        <v>199</v>
      </c>
      <c r="E243" s="12"/>
      <c r="F243" s="13"/>
      <c r="G243" s="13"/>
      <c r="H243" s="6"/>
      <c r="I243" s="173"/>
      <c r="J243" s="173"/>
      <c r="K243" s="173"/>
      <c r="L243" s="176"/>
      <c r="M243" s="176"/>
      <c r="N243" s="48"/>
      <c r="O243" s="6"/>
      <c r="P243" s="6"/>
    </row>
    <row r="244" spans="1:16">
      <c r="A244" s="6"/>
      <c r="B244" s="835">
        <v>244</v>
      </c>
      <c r="C244" s="11"/>
      <c r="D244" s="98">
        <v>610.1</v>
      </c>
      <c r="E244" s="13" t="s">
        <v>135</v>
      </c>
      <c r="F244" s="13"/>
      <c r="H244" s="6"/>
      <c r="I244" s="198"/>
      <c r="J244" s="194"/>
      <c r="K244" s="194"/>
      <c r="L244" s="198"/>
      <c r="M244" s="194"/>
      <c r="N244" s="48"/>
      <c r="O244" s="6"/>
      <c r="P244" s="6"/>
    </row>
    <row r="245" spans="1:16">
      <c r="A245" s="6"/>
      <c r="B245" s="835">
        <v>245</v>
      </c>
      <c r="C245" s="11"/>
      <c r="D245" s="98"/>
      <c r="E245" s="27">
        <v>610.11</v>
      </c>
      <c r="F245" s="13" t="s">
        <v>250</v>
      </c>
      <c r="H245" s="6"/>
      <c r="I245" s="196"/>
      <c r="J245" s="197"/>
      <c r="K245" s="197"/>
      <c r="L245" s="198"/>
      <c r="M245" s="197"/>
      <c r="N245" s="48"/>
      <c r="O245" s="6"/>
      <c r="P245" s="6"/>
    </row>
    <row r="246" spans="1:16">
      <c r="A246" s="6"/>
      <c r="B246" s="835">
        <v>246</v>
      </c>
      <c r="C246" s="11"/>
      <c r="D246" s="98"/>
      <c r="E246" s="27">
        <v>610.12</v>
      </c>
      <c r="F246" s="13" t="s">
        <v>249</v>
      </c>
      <c r="H246" s="6"/>
      <c r="I246" s="196"/>
      <c r="J246" s="197"/>
      <c r="K246" s="197"/>
      <c r="L246" s="199"/>
      <c r="M246" s="197"/>
      <c r="N246" s="48"/>
      <c r="O246" s="6"/>
      <c r="P246" s="6"/>
    </row>
    <row r="247" spans="1:16">
      <c r="A247" s="6"/>
      <c r="B247" s="835">
        <v>247</v>
      </c>
      <c r="C247" s="11"/>
      <c r="D247" s="98"/>
      <c r="E247" s="27">
        <v>610.19000000000005</v>
      </c>
      <c r="F247" s="13" t="s">
        <v>115</v>
      </c>
      <c r="H247" s="6"/>
      <c r="I247" s="196"/>
      <c r="J247" s="197"/>
      <c r="K247" s="197"/>
      <c r="L247" s="199"/>
      <c r="M247" s="197"/>
      <c r="N247" s="48"/>
      <c r="O247" s="6"/>
      <c r="P247" s="6"/>
    </row>
    <row r="248" spans="1:16">
      <c r="A248" s="6"/>
      <c r="B248" s="835">
        <v>248</v>
      </c>
      <c r="C248" s="11"/>
      <c r="D248" s="98">
        <v>610.20000000000005</v>
      </c>
      <c r="E248" s="13" t="s">
        <v>137</v>
      </c>
      <c r="F248" s="13"/>
      <c r="H248" s="6"/>
      <c r="I248" s="196"/>
      <c r="J248" s="197"/>
      <c r="K248" s="197"/>
      <c r="L248" s="199"/>
      <c r="M248" s="197"/>
      <c r="N248" s="48"/>
      <c r="O248" s="6"/>
      <c r="P248" s="6"/>
    </row>
    <row r="249" spans="1:16">
      <c r="A249" s="6"/>
      <c r="B249" s="835">
        <v>249</v>
      </c>
      <c r="C249" s="11"/>
      <c r="D249" s="98">
        <v>610.29999999999995</v>
      </c>
      <c r="E249" s="13" t="s">
        <v>138</v>
      </c>
      <c r="F249" s="13"/>
      <c r="H249" s="6"/>
      <c r="I249" s="196"/>
      <c r="J249" s="197"/>
      <c r="K249" s="197"/>
      <c r="L249" s="199"/>
      <c r="M249" s="197"/>
      <c r="N249" s="48"/>
      <c r="O249" s="6"/>
      <c r="P249" s="6"/>
    </row>
    <row r="250" spans="1:16">
      <c r="A250" s="6"/>
      <c r="B250" s="835">
        <v>250</v>
      </c>
      <c r="C250" s="11"/>
      <c r="D250" s="98">
        <v>610.4</v>
      </c>
      <c r="E250" s="13" t="s">
        <v>195</v>
      </c>
      <c r="F250" s="13"/>
      <c r="H250" s="6"/>
      <c r="I250" s="196"/>
      <c r="J250" s="197"/>
      <c r="K250" s="197"/>
      <c r="L250" s="199"/>
      <c r="M250" s="197"/>
      <c r="N250" s="48"/>
      <c r="O250" s="6"/>
      <c r="P250" s="6"/>
    </row>
    <row r="251" spans="1:16">
      <c r="A251" s="6"/>
      <c r="B251" s="835">
        <v>251</v>
      </c>
      <c r="C251" s="11"/>
      <c r="D251" s="98"/>
      <c r="E251" s="27">
        <v>610.41</v>
      </c>
      <c r="F251" s="13"/>
      <c r="H251" s="6"/>
      <c r="I251" s="196"/>
      <c r="J251" s="197"/>
      <c r="K251" s="197"/>
      <c r="L251" s="199"/>
      <c r="M251" s="197"/>
      <c r="N251" s="48"/>
      <c r="O251" s="6"/>
      <c r="P251" s="6"/>
    </row>
    <row r="252" spans="1:16">
      <c r="A252" s="6"/>
      <c r="B252" s="835">
        <v>252</v>
      </c>
      <c r="C252" s="11"/>
      <c r="D252" s="98"/>
      <c r="E252" s="27">
        <v>610.41999999999996</v>
      </c>
      <c r="F252" s="13"/>
      <c r="H252" s="6"/>
      <c r="I252" s="196"/>
      <c r="J252" s="197"/>
      <c r="K252" s="197"/>
      <c r="L252" s="199"/>
      <c r="M252" s="197"/>
      <c r="N252" s="48"/>
      <c r="O252" s="6"/>
      <c r="P252" s="6"/>
    </row>
    <row r="253" spans="1:16">
      <c r="A253" s="6"/>
      <c r="B253" s="835">
        <v>253</v>
      </c>
      <c r="C253" s="11"/>
      <c r="D253" s="98"/>
      <c r="E253" s="27">
        <v>610.42999999999995</v>
      </c>
      <c r="F253" s="13"/>
      <c r="H253" s="6"/>
      <c r="I253" s="196"/>
      <c r="J253" s="197"/>
      <c r="K253" s="197"/>
      <c r="L253" s="199"/>
      <c r="M253" s="197"/>
      <c r="N253" s="48"/>
      <c r="O253" s="6"/>
      <c r="P253" s="6"/>
    </row>
    <row r="254" spans="1:16">
      <c r="A254" s="6"/>
      <c r="B254" s="835">
        <v>254</v>
      </c>
      <c r="C254" s="11"/>
      <c r="E254" s="27">
        <v>610.44000000000005</v>
      </c>
      <c r="F254" s="13" t="s">
        <v>196</v>
      </c>
      <c r="H254" s="6"/>
      <c r="I254" s="196"/>
      <c r="J254" s="197"/>
      <c r="K254" s="197"/>
      <c r="L254" s="199"/>
      <c r="M254" s="197"/>
      <c r="N254" s="48"/>
      <c r="O254" s="6"/>
      <c r="P254" s="6"/>
    </row>
    <row r="255" spans="1:16">
      <c r="A255" s="6"/>
      <c r="B255" s="835">
        <v>255</v>
      </c>
      <c r="C255" s="11"/>
      <c r="E255" s="27">
        <v>610.45000000000005</v>
      </c>
      <c r="F255" s="13"/>
      <c r="H255" s="6"/>
      <c r="I255" s="196"/>
      <c r="J255" s="197"/>
      <c r="K255" s="197"/>
      <c r="L255" s="199"/>
      <c r="M255" s="197"/>
      <c r="N255" s="48"/>
      <c r="O255" s="6"/>
      <c r="P255" s="6"/>
    </row>
    <row r="256" spans="1:16">
      <c r="A256" s="6"/>
      <c r="B256" s="835">
        <v>256</v>
      </c>
      <c r="C256" s="11"/>
      <c r="E256" s="27">
        <v>610.46</v>
      </c>
      <c r="F256" s="13"/>
      <c r="H256" s="6"/>
      <c r="I256" s="196"/>
      <c r="J256" s="197"/>
      <c r="K256" s="197"/>
      <c r="L256" s="199"/>
      <c r="M256" s="197"/>
      <c r="N256" s="48"/>
      <c r="O256" s="6"/>
      <c r="P256" s="6"/>
    </row>
    <row r="257" spans="1:16">
      <c r="A257" s="6"/>
      <c r="B257" s="835">
        <v>257</v>
      </c>
      <c r="C257" s="11"/>
      <c r="E257" s="27">
        <v>610.47</v>
      </c>
      <c r="F257" s="13"/>
      <c r="H257" s="6"/>
      <c r="I257" s="196"/>
      <c r="J257" s="197"/>
      <c r="K257" s="197"/>
      <c r="L257" s="199"/>
      <c r="M257" s="197"/>
      <c r="N257" s="48"/>
      <c r="O257" s="6"/>
      <c r="P257" s="6"/>
    </row>
    <row r="258" spans="1:16">
      <c r="A258" s="6"/>
      <c r="B258" s="835">
        <v>258</v>
      </c>
      <c r="C258" s="11"/>
      <c r="E258" s="27">
        <v>610.48</v>
      </c>
      <c r="F258" s="13" t="s">
        <v>134</v>
      </c>
      <c r="H258" s="6"/>
      <c r="I258" s="196"/>
      <c r="J258" s="197"/>
      <c r="K258" s="197"/>
      <c r="L258" s="199"/>
      <c r="M258" s="197"/>
      <c r="N258" s="48"/>
      <c r="O258" s="6"/>
      <c r="P258" s="6"/>
    </row>
    <row r="259" spans="1:16">
      <c r="A259" s="6"/>
      <c r="B259" s="835">
        <v>259</v>
      </c>
      <c r="C259" s="11"/>
      <c r="E259" s="27">
        <v>610.49</v>
      </c>
      <c r="F259" s="13" t="s">
        <v>115</v>
      </c>
      <c r="H259" s="6"/>
      <c r="I259" s="196"/>
      <c r="J259" s="197"/>
      <c r="K259" s="197"/>
      <c r="L259" s="199"/>
      <c r="M259" s="197"/>
      <c r="N259" s="48"/>
      <c r="O259" s="6"/>
      <c r="P259" s="6"/>
    </row>
    <row r="260" spans="1:16">
      <c r="A260" s="6"/>
      <c r="B260" s="835">
        <v>260</v>
      </c>
      <c r="C260" s="11"/>
      <c r="D260" s="162">
        <v>610.79999999999995</v>
      </c>
      <c r="E260" s="27" t="s">
        <v>134</v>
      </c>
      <c r="F260" s="13"/>
      <c r="H260" s="6"/>
      <c r="I260" s="196"/>
      <c r="J260" s="197"/>
      <c r="K260" s="197"/>
      <c r="L260" s="199"/>
      <c r="M260" s="197"/>
      <c r="N260" s="48"/>
      <c r="O260" s="6"/>
      <c r="P260" s="6"/>
    </row>
    <row r="261" spans="1:16">
      <c r="A261" s="6"/>
      <c r="B261" s="835">
        <v>261</v>
      </c>
      <c r="C261" s="11"/>
      <c r="D261" s="98">
        <v>610.9</v>
      </c>
      <c r="E261" s="13" t="s">
        <v>115</v>
      </c>
      <c r="F261" s="13"/>
      <c r="H261" s="6"/>
      <c r="I261" s="196"/>
      <c r="J261" s="197"/>
      <c r="K261" s="197"/>
      <c r="L261" s="199"/>
      <c r="M261" s="197"/>
      <c r="N261" s="48"/>
      <c r="O261" s="6"/>
      <c r="P261" s="6"/>
    </row>
    <row r="262" spans="1:16">
      <c r="A262" s="6"/>
      <c r="B262" s="835">
        <v>262</v>
      </c>
      <c r="C262" s="152" t="s">
        <v>295</v>
      </c>
      <c r="D262" s="98"/>
      <c r="E262" s="12"/>
      <c r="F262" s="13"/>
      <c r="G262" s="13"/>
      <c r="H262" s="6"/>
      <c r="I262" s="178">
        <f>SUM(I244:I261)</f>
        <v>0</v>
      </c>
      <c r="J262" s="170">
        <f>SUM(J244:J261)</f>
        <v>0</v>
      </c>
      <c r="K262" s="171">
        <f>SUM(K244:K261)</f>
        <v>0</v>
      </c>
      <c r="L262" s="212">
        <f>SUM(L244:L261)</f>
        <v>0</v>
      </c>
      <c r="M262" s="218">
        <f>SUM(M244:M261)</f>
        <v>0</v>
      </c>
      <c r="N262" s="48"/>
      <c r="O262" s="6"/>
      <c r="P262" s="6"/>
    </row>
    <row r="263" spans="1:16">
      <c r="A263" s="6"/>
      <c r="B263" s="835">
        <v>263</v>
      </c>
      <c r="C263" s="11">
        <v>615</v>
      </c>
      <c r="D263" s="160" t="s">
        <v>197</v>
      </c>
      <c r="E263" s="12"/>
      <c r="F263" s="13"/>
      <c r="G263" s="13"/>
      <c r="H263" s="6"/>
      <c r="I263" s="173"/>
      <c r="J263" s="173"/>
      <c r="K263" s="173"/>
      <c r="L263" s="173"/>
      <c r="M263" s="173"/>
      <c r="N263" s="48"/>
      <c r="O263" s="6"/>
      <c r="P263" s="6"/>
    </row>
    <row r="264" spans="1:16">
      <c r="A264" s="6"/>
      <c r="B264" s="835">
        <v>264</v>
      </c>
      <c r="C264" s="11"/>
      <c r="D264" s="98">
        <v>615.1</v>
      </c>
      <c r="E264" s="13" t="s">
        <v>135</v>
      </c>
      <c r="F264" s="13"/>
      <c r="H264" s="6"/>
      <c r="I264" s="184"/>
      <c r="J264" s="184"/>
      <c r="K264" s="184"/>
      <c r="L264" s="184"/>
      <c r="M264" s="184"/>
      <c r="N264" s="48"/>
      <c r="O264" s="6"/>
      <c r="P264" s="6"/>
    </row>
    <row r="265" spans="1:16">
      <c r="A265" s="6"/>
      <c r="B265" s="835">
        <v>265</v>
      </c>
      <c r="C265" s="11"/>
      <c r="D265" s="98"/>
      <c r="E265" s="27">
        <v>615.11</v>
      </c>
      <c r="F265" s="13" t="s">
        <v>250</v>
      </c>
      <c r="H265" s="6"/>
      <c r="I265" s="196"/>
      <c r="J265" s="197"/>
      <c r="K265" s="197"/>
      <c r="L265" s="198"/>
      <c r="M265" s="197"/>
      <c r="N265" s="48"/>
      <c r="O265" s="6"/>
      <c r="P265" s="6"/>
    </row>
    <row r="266" spans="1:16">
      <c r="A266" s="6"/>
      <c r="B266" s="835">
        <v>266</v>
      </c>
      <c r="C266" s="11"/>
      <c r="D266" s="98"/>
      <c r="E266" s="27">
        <v>615.12</v>
      </c>
      <c r="F266" s="13" t="s">
        <v>249</v>
      </c>
      <c r="H266" s="6"/>
      <c r="I266" s="196"/>
      <c r="J266" s="197"/>
      <c r="K266" s="197"/>
      <c r="L266" s="199"/>
      <c r="M266" s="197"/>
      <c r="N266" s="48"/>
      <c r="O266" s="6"/>
      <c r="P266" s="6"/>
    </row>
    <row r="267" spans="1:16">
      <c r="A267" s="6"/>
      <c r="B267" s="835">
        <v>267</v>
      </c>
      <c r="C267" s="11"/>
      <c r="D267" s="98"/>
      <c r="E267" s="27">
        <v>615.19000000000005</v>
      </c>
      <c r="F267" s="13" t="s">
        <v>115</v>
      </c>
      <c r="H267" s="6"/>
      <c r="I267" s="196"/>
      <c r="J267" s="197"/>
      <c r="K267" s="197"/>
      <c r="L267" s="199"/>
      <c r="M267" s="197"/>
      <c r="N267" s="48"/>
      <c r="O267" s="6"/>
      <c r="P267" s="6"/>
    </row>
    <row r="268" spans="1:16">
      <c r="A268" s="6"/>
      <c r="B268" s="835">
        <v>268</v>
      </c>
      <c r="C268" s="11"/>
      <c r="D268" s="98">
        <v>615.20000000000005</v>
      </c>
      <c r="E268" s="13" t="s">
        <v>137</v>
      </c>
      <c r="F268" s="13"/>
      <c r="H268" s="6"/>
      <c r="I268" s="196"/>
      <c r="J268" s="197"/>
      <c r="K268" s="197"/>
      <c r="L268" s="199"/>
      <c r="M268" s="197"/>
      <c r="N268" s="48"/>
      <c r="O268" s="6"/>
      <c r="P268" s="6"/>
    </row>
    <row r="269" spans="1:16">
      <c r="A269" s="6"/>
      <c r="B269" s="835">
        <v>269</v>
      </c>
      <c r="C269" s="11"/>
      <c r="D269" s="98">
        <v>615.29999999999995</v>
      </c>
      <c r="E269" s="13" t="s">
        <v>138</v>
      </c>
      <c r="F269" s="13"/>
      <c r="H269" s="6"/>
      <c r="I269" s="196"/>
      <c r="J269" s="197"/>
      <c r="K269" s="197"/>
      <c r="L269" s="199"/>
      <c r="M269" s="197"/>
      <c r="N269" s="48"/>
      <c r="O269" s="6"/>
      <c r="P269" s="6"/>
    </row>
    <row r="270" spans="1:16">
      <c r="A270" s="6"/>
      <c r="B270" s="835">
        <v>270</v>
      </c>
      <c r="C270" s="11"/>
      <c r="D270" s="98">
        <v>615.4</v>
      </c>
      <c r="E270" s="13" t="s">
        <v>198</v>
      </c>
      <c r="F270" s="13"/>
      <c r="H270" s="6"/>
      <c r="I270" s="196"/>
      <c r="J270" s="197"/>
      <c r="K270" s="197"/>
      <c r="L270" s="199"/>
      <c r="M270" s="197"/>
      <c r="N270" s="48"/>
      <c r="O270" s="6"/>
      <c r="P270" s="6"/>
    </row>
    <row r="271" spans="1:16">
      <c r="A271" s="6"/>
      <c r="B271" s="835">
        <v>271</v>
      </c>
      <c r="C271" s="11"/>
      <c r="D271" s="98">
        <v>615.79999999999995</v>
      </c>
      <c r="E271" s="13" t="s">
        <v>134</v>
      </c>
      <c r="F271" s="13"/>
      <c r="H271" s="6"/>
      <c r="I271" s="196"/>
      <c r="J271" s="197"/>
      <c r="K271" s="197"/>
      <c r="L271" s="199"/>
      <c r="M271" s="197"/>
      <c r="N271" s="48"/>
      <c r="O271" s="6"/>
      <c r="P271" s="6"/>
    </row>
    <row r="272" spans="1:16">
      <c r="A272" s="6"/>
      <c r="B272" s="835">
        <v>272</v>
      </c>
      <c r="C272" s="11"/>
      <c r="D272" s="98">
        <v>615.9</v>
      </c>
      <c r="E272" s="13" t="s">
        <v>115</v>
      </c>
      <c r="F272" s="13"/>
      <c r="H272" s="6"/>
      <c r="I272" s="196"/>
      <c r="J272" s="197"/>
      <c r="K272" s="197"/>
      <c r="L272" s="199"/>
      <c r="M272" s="197"/>
      <c r="N272" s="48"/>
      <c r="O272" s="6"/>
      <c r="P272" s="6"/>
    </row>
    <row r="273" spans="1:16">
      <c r="A273" s="6"/>
      <c r="B273" s="835">
        <v>273</v>
      </c>
      <c r="C273" s="152" t="s">
        <v>296</v>
      </c>
      <c r="D273" s="27"/>
      <c r="E273" s="12"/>
      <c r="F273" s="13"/>
      <c r="G273" s="13"/>
      <c r="H273" s="6"/>
      <c r="I273" s="178">
        <f>SUM(I265:I272)</f>
        <v>0</v>
      </c>
      <c r="J273" s="170">
        <f>SUM(J265:J272)</f>
        <v>0</v>
      </c>
      <c r="K273" s="171">
        <f>SUM(K265:K272)</f>
        <v>0</v>
      </c>
      <c r="L273" s="212">
        <f>SUM(L265:L272)</f>
        <v>0</v>
      </c>
      <c r="M273" s="218">
        <f>SUM(M265:M272)</f>
        <v>0</v>
      </c>
      <c r="N273" s="48"/>
      <c r="O273" s="6"/>
      <c r="P273" s="6"/>
    </row>
    <row r="274" spans="1:16">
      <c r="A274" s="6"/>
      <c r="B274" s="835">
        <v>274</v>
      </c>
      <c r="C274" s="11">
        <v>620</v>
      </c>
      <c r="D274" s="160" t="s">
        <v>200</v>
      </c>
      <c r="E274" s="12"/>
      <c r="F274" s="13"/>
      <c r="G274" s="13"/>
      <c r="H274" s="6"/>
      <c r="I274" s="173"/>
      <c r="J274" s="173"/>
      <c r="K274" s="173"/>
      <c r="L274" s="173"/>
      <c r="M274" s="173"/>
      <c r="N274" s="48"/>
      <c r="O274" s="6"/>
      <c r="P274" s="6"/>
    </row>
    <row r="275" spans="1:16">
      <c r="A275" s="6"/>
      <c r="B275" s="835">
        <v>275</v>
      </c>
      <c r="C275" s="11"/>
      <c r="D275" s="98">
        <v>620.1</v>
      </c>
      <c r="E275" s="13" t="s">
        <v>135</v>
      </c>
      <c r="F275" s="13"/>
      <c r="H275" s="6"/>
      <c r="I275" s="184"/>
      <c r="J275" s="184"/>
      <c r="K275" s="184"/>
      <c r="L275" s="184"/>
      <c r="M275" s="184"/>
      <c r="N275" s="48"/>
      <c r="O275" s="6"/>
      <c r="P275" s="6"/>
    </row>
    <row r="276" spans="1:16">
      <c r="A276" s="6"/>
      <c r="B276" s="835">
        <v>276</v>
      </c>
      <c r="C276" s="11"/>
      <c r="D276" s="98"/>
      <c r="E276" s="27"/>
      <c r="F276" s="13" t="s">
        <v>250</v>
      </c>
      <c r="H276" s="6"/>
      <c r="I276" s="196"/>
      <c r="J276" s="197"/>
      <c r="K276" s="197"/>
      <c r="L276" s="198"/>
      <c r="M276" s="197"/>
      <c r="N276" s="48"/>
      <c r="O276" s="6"/>
      <c r="P276" s="6"/>
    </row>
    <row r="277" spans="1:16">
      <c r="A277" s="6"/>
      <c r="B277" s="835">
        <v>277</v>
      </c>
      <c r="C277" s="11"/>
      <c r="D277" s="98"/>
      <c r="E277" s="27">
        <v>620.12</v>
      </c>
      <c r="F277" s="13" t="s">
        <v>249</v>
      </c>
      <c r="H277" s="6"/>
      <c r="I277" s="196"/>
      <c r="J277" s="197"/>
      <c r="K277" s="197"/>
      <c r="L277" s="199"/>
      <c r="M277" s="197"/>
      <c r="N277" s="48"/>
      <c r="O277" s="6"/>
      <c r="P277" s="6"/>
    </row>
    <row r="278" spans="1:16">
      <c r="A278" s="6"/>
      <c r="B278" s="835">
        <v>278</v>
      </c>
      <c r="C278" s="11"/>
      <c r="D278" s="98"/>
      <c r="E278" s="27">
        <v>620.19000000000005</v>
      </c>
      <c r="F278" s="13" t="s">
        <v>115</v>
      </c>
      <c r="H278" s="6"/>
      <c r="I278" s="196"/>
      <c r="J278" s="197"/>
      <c r="K278" s="197"/>
      <c r="L278" s="199"/>
      <c r="M278" s="197"/>
      <c r="N278" s="48"/>
      <c r="O278" s="6"/>
      <c r="P278" s="6"/>
    </row>
    <row r="279" spans="1:16">
      <c r="A279" s="6"/>
      <c r="B279" s="835">
        <v>279</v>
      </c>
      <c r="C279" s="11"/>
      <c r="D279" s="98">
        <v>620.20000000000005</v>
      </c>
      <c r="E279" s="13" t="s">
        <v>137</v>
      </c>
      <c r="F279" s="13"/>
      <c r="H279" s="6"/>
      <c r="I279" s="196"/>
      <c r="J279" s="197"/>
      <c r="K279" s="197"/>
      <c r="L279" s="199"/>
      <c r="M279" s="197"/>
      <c r="N279" s="48"/>
      <c r="O279" s="6"/>
      <c r="P279" s="6"/>
    </row>
    <row r="280" spans="1:16">
      <c r="A280" s="6"/>
      <c r="B280" s="835">
        <v>280</v>
      </c>
      <c r="C280" s="11"/>
      <c r="D280" s="98">
        <v>620.29999999999995</v>
      </c>
      <c r="E280" s="13" t="s">
        <v>138</v>
      </c>
      <c r="F280" s="13"/>
      <c r="H280" s="6"/>
      <c r="I280" s="196"/>
      <c r="J280" s="197"/>
      <c r="K280" s="197"/>
      <c r="L280" s="199"/>
      <c r="M280" s="197"/>
      <c r="N280" s="48"/>
      <c r="O280" s="6"/>
      <c r="P280" s="6"/>
    </row>
    <row r="281" spans="1:16">
      <c r="A281" s="6"/>
      <c r="B281" s="835">
        <v>281</v>
      </c>
      <c r="C281" s="11"/>
      <c r="D281" s="98">
        <v>620.4</v>
      </c>
      <c r="E281" s="13" t="s">
        <v>201</v>
      </c>
      <c r="F281" s="13"/>
      <c r="H281" s="6"/>
      <c r="I281" s="196"/>
      <c r="J281" s="197"/>
      <c r="K281" s="197"/>
      <c r="L281" s="199"/>
      <c r="M281" s="197"/>
      <c r="N281" s="48"/>
      <c r="O281" s="6"/>
      <c r="P281" s="6"/>
    </row>
    <row r="282" spans="1:16">
      <c r="A282" s="6"/>
      <c r="B282" s="835">
        <v>282</v>
      </c>
      <c r="C282" s="11"/>
      <c r="D282" s="98">
        <v>620.9</v>
      </c>
      <c r="E282" s="13" t="s">
        <v>115</v>
      </c>
      <c r="F282" s="13"/>
      <c r="H282" s="6"/>
      <c r="I282" s="196"/>
      <c r="J282" s="197"/>
      <c r="K282" s="197"/>
      <c r="L282" s="199"/>
      <c r="M282" s="197"/>
      <c r="N282" s="48"/>
      <c r="O282" s="6"/>
      <c r="P282" s="6"/>
    </row>
    <row r="283" spans="1:16">
      <c r="A283" s="6"/>
      <c r="B283" s="835">
        <v>283</v>
      </c>
      <c r="C283" s="152" t="s">
        <v>297</v>
      </c>
      <c r="D283" s="98"/>
      <c r="E283" s="12"/>
      <c r="F283" s="13"/>
      <c r="G283" s="13"/>
      <c r="H283" s="6"/>
      <c r="I283" s="178">
        <f>SUM(I276:I282)</f>
        <v>0</v>
      </c>
      <c r="J283" s="170">
        <f>SUM(J276:J282)</f>
        <v>0</v>
      </c>
      <c r="K283" s="171">
        <f>SUM(K276:K282)</f>
        <v>0</v>
      </c>
      <c r="L283" s="212">
        <f>SUM(L276:L282)</f>
        <v>0</v>
      </c>
      <c r="M283" s="218">
        <f>SUM(M276:M282)</f>
        <v>0</v>
      </c>
      <c r="N283" s="48"/>
      <c r="O283" s="6"/>
      <c r="P283" s="6"/>
    </row>
    <row r="284" spans="1:16">
      <c r="A284" s="6"/>
      <c r="B284" s="835">
        <v>284</v>
      </c>
      <c r="C284" s="11">
        <v>623</v>
      </c>
      <c r="D284" s="160" t="s">
        <v>331</v>
      </c>
      <c r="E284" s="12"/>
      <c r="F284" s="13"/>
      <c r="G284" s="13"/>
      <c r="H284" s="6"/>
      <c r="I284" s="173"/>
      <c r="J284" s="173"/>
      <c r="K284" s="173"/>
      <c r="L284" s="173"/>
      <c r="M284" s="173"/>
      <c r="N284" s="48"/>
      <c r="O284" s="6"/>
      <c r="P284" s="6"/>
    </row>
    <row r="285" spans="1:16">
      <c r="A285" s="6"/>
      <c r="B285" s="835">
        <v>285</v>
      </c>
      <c r="C285" s="11"/>
      <c r="D285" s="98">
        <v>623.1</v>
      </c>
      <c r="E285" s="13" t="s">
        <v>135</v>
      </c>
      <c r="G285" s="13"/>
      <c r="H285" s="6"/>
      <c r="I285" s="184"/>
      <c r="J285" s="184"/>
      <c r="K285" s="184"/>
      <c r="L285" s="184"/>
      <c r="M285" s="184"/>
      <c r="N285" s="48"/>
      <c r="O285" s="6"/>
      <c r="P285" s="6"/>
    </row>
    <row r="286" spans="1:16">
      <c r="A286" s="6"/>
      <c r="B286" s="835">
        <v>286</v>
      </c>
      <c r="C286" s="11"/>
      <c r="D286" s="98"/>
      <c r="E286" s="22">
        <v>623.11</v>
      </c>
      <c r="F286" s="13" t="s">
        <v>250</v>
      </c>
      <c r="G286" s="13"/>
      <c r="H286" s="6"/>
      <c r="I286" s="196"/>
      <c r="J286" s="197"/>
      <c r="K286" s="197"/>
      <c r="L286" s="198"/>
      <c r="M286" s="197"/>
      <c r="N286" s="48"/>
      <c r="O286" s="6"/>
      <c r="P286" s="6"/>
    </row>
    <row r="287" spans="1:16">
      <c r="A287" s="6"/>
      <c r="B287" s="835">
        <v>287</v>
      </c>
      <c r="C287" s="11"/>
      <c r="D287" s="98"/>
      <c r="E287" s="22">
        <v>623.12</v>
      </c>
      <c r="F287" s="13" t="s">
        <v>249</v>
      </c>
      <c r="G287" s="13"/>
      <c r="H287" s="6"/>
      <c r="I287" s="196"/>
      <c r="J287" s="197"/>
      <c r="K287" s="197"/>
      <c r="L287" s="199"/>
      <c r="M287" s="197"/>
      <c r="N287" s="48"/>
      <c r="O287" s="6"/>
      <c r="P287" s="6"/>
    </row>
    <row r="288" spans="1:16">
      <c r="A288" s="6"/>
      <c r="B288" s="835">
        <v>288</v>
      </c>
      <c r="C288" s="11"/>
      <c r="D288" s="98"/>
      <c r="E288" s="22">
        <v>623.19000000000005</v>
      </c>
      <c r="F288" s="13" t="s">
        <v>115</v>
      </c>
      <c r="G288" s="13"/>
      <c r="H288" s="6"/>
      <c r="I288" s="196"/>
      <c r="J288" s="197"/>
      <c r="K288" s="197"/>
      <c r="L288" s="199"/>
      <c r="M288" s="197"/>
      <c r="N288" s="48"/>
      <c r="O288" s="6"/>
      <c r="P288" s="6"/>
    </row>
    <row r="289" spans="1:16">
      <c r="A289" s="6"/>
      <c r="B289" s="835">
        <v>289</v>
      </c>
      <c r="C289" s="11"/>
      <c r="D289" s="98">
        <v>623.20000000000005</v>
      </c>
      <c r="E289" s="13" t="s">
        <v>137</v>
      </c>
      <c r="G289" s="13"/>
      <c r="H289" s="6"/>
      <c r="I289" s="196"/>
      <c r="J289" s="197"/>
      <c r="K289" s="197"/>
      <c r="L289" s="199"/>
      <c r="M289" s="197"/>
      <c r="N289" s="48"/>
      <c r="O289" s="6"/>
      <c r="P289" s="6"/>
    </row>
    <row r="290" spans="1:16">
      <c r="A290" s="6"/>
      <c r="B290" s="835">
        <v>290</v>
      </c>
      <c r="C290" s="11"/>
      <c r="D290" s="98">
        <v>623.29999999999995</v>
      </c>
      <c r="E290" s="13" t="s">
        <v>138</v>
      </c>
      <c r="G290" s="13"/>
      <c r="H290" s="6"/>
      <c r="I290" s="196"/>
      <c r="J290" s="197"/>
      <c r="K290" s="197"/>
      <c r="L290" s="199"/>
      <c r="M290" s="197"/>
      <c r="N290" s="48"/>
      <c r="O290" s="6"/>
      <c r="P290" s="6"/>
    </row>
    <row r="291" spans="1:16">
      <c r="A291" s="6"/>
      <c r="B291" s="835">
        <v>291</v>
      </c>
      <c r="C291" s="11"/>
      <c r="D291" s="98">
        <v>623.4</v>
      </c>
      <c r="E291" s="13" t="s">
        <v>201</v>
      </c>
      <c r="G291" s="13"/>
      <c r="H291" s="6"/>
      <c r="I291" s="196"/>
      <c r="J291" s="197"/>
      <c r="K291" s="197"/>
      <c r="L291" s="199"/>
      <c r="M291" s="197"/>
      <c r="N291" s="48"/>
      <c r="O291" s="6"/>
      <c r="P291" s="6"/>
    </row>
    <row r="292" spans="1:16">
      <c r="A292" s="6"/>
      <c r="B292" s="835">
        <v>292</v>
      </c>
      <c r="C292" s="11"/>
      <c r="D292" s="98">
        <v>623.9</v>
      </c>
      <c r="E292" s="13" t="s">
        <v>115</v>
      </c>
      <c r="G292" s="13"/>
      <c r="H292" s="6"/>
      <c r="I292" s="196"/>
      <c r="J292" s="197"/>
      <c r="K292" s="197"/>
      <c r="L292" s="199"/>
      <c r="M292" s="197"/>
      <c r="N292" s="48"/>
      <c r="O292" s="6"/>
      <c r="P292" s="6"/>
    </row>
    <row r="293" spans="1:16">
      <c r="A293" s="6"/>
      <c r="B293" s="835">
        <v>293</v>
      </c>
      <c r="C293" s="152" t="s">
        <v>298</v>
      </c>
      <c r="D293" s="98"/>
      <c r="E293" s="12"/>
      <c r="F293" s="13"/>
      <c r="G293" s="13"/>
      <c r="H293" s="6"/>
      <c r="I293" s="178">
        <f>SUM(I286:I292)</f>
        <v>0</v>
      </c>
      <c r="J293" s="170">
        <f>SUM(J286:J292)</f>
        <v>0</v>
      </c>
      <c r="K293" s="171">
        <f>SUM(K286:K292)</f>
        <v>0</v>
      </c>
      <c r="L293" s="212">
        <f>SUM(L286:L292)</f>
        <v>0</v>
      </c>
      <c r="M293" s="218">
        <f>SUM(M286:M292)</f>
        <v>0</v>
      </c>
      <c r="N293" s="48"/>
      <c r="O293" s="6"/>
      <c r="P293" s="6"/>
    </row>
    <row r="294" spans="1:16">
      <c r="A294" s="6"/>
      <c r="B294" s="835">
        <v>294</v>
      </c>
      <c r="C294" s="11">
        <v>625</v>
      </c>
      <c r="D294" s="160" t="s">
        <v>66</v>
      </c>
      <c r="E294" s="12"/>
      <c r="F294" s="13"/>
      <c r="G294" s="13"/>
      <c r="H294" s="6"/>
      <c r="I294" s="173"/>
      <c r="J294" s="173"/>
      <c r="K294" s="173"/>
      <c r="L294" s="173"/>
      <c r="M294" s="173"/>
      <c r="N294" s="48"/>
      <c r="O294" s="6"/>
      <c r="P294" s="6"/>
    </row>
    <row r="295" spans="1:16">
      <c r="A295" s="6"/>
      <c r="B295" s="835">
        <v>295</v>
      </c>
      <c r="C295" s="11"/>
      <c r="D295" s="98">
        <v>625.1</v>
      </c>
      <c r="E295" s="13" t="s">
        <v>135</v>
      </c>
      <c r="F295" s="13"/>
      <c r="H295" s="6"/>
      <c r="I295" s="184"/>
      <c r="J295" s="184"/>
      <c r="K295" s="184"/>
      <c r="L295" s="184"/>
      <c r="M295" s="184"/>
      <c r="N295" s="48"/>
      <c r="O295" s="6"/>
      <c r="P295" s="6"/>
    </row>
    <row r="296" spans="1:16">
      <c r="A296" s="6"/>
      <c r="B296" s="835">
        <v>296</v>
      </c>
      <c r="C296" s="11"/>
      <c r="E296" s="27">
        <v>625.11</v>
      </c>
      <c r="F296" s="28" t="s">
        <v>250</v>
      </c>
      <c r="H296" s="6"/>
      <c r="I296" s="196"/>
      <c r="J296" s="197"/>
      <c r="K296" s="197"/>
      <c r="L296" s="198"/>
      <c r="M296" s="197"/>
      <c r="N296" s="48"/>
      <c r="O296" s="6"/>
      <c r="P296" s="6"/>
    </row>
    <row r="297" spans="1:16">
      <c r="A297" s="6"/>
      <c r="B297" s="835">
        <v>297</v>
      </c>
      <c r="C297" s="11"/>
      <c r="E297" s="27">
        <v>625.12</v>
      </c>
      <c r="F297" s="28" t="s">
        <v>249</v>
      </c>
      <c r="H297" s="6"/>
      <c r="I297" s="196"/>
      <c r="J297" s="197"/>
      <c r="K297" s="197"/>
      <c r="L297" s="199"/>
      <c r="M297" s="197"/>
      <c r="N297" s="48"/>
      <c r="O297" s="6"/>
      <c r="P297" s="6"/>
    </row>
    <row r="298" spans="1:16">
      <c r="A298" s="6"/>
      <c r="B298" s="835">
        <v>298</v>
      </c>
      <c r="C298" s="11"/>
      <c r="E298" s="27">
        <v>625.19000000000005</v>
      </c>
      <c r="F298" s="28" t="s">
        <v>115</v>
      </c>
      <c r="H298" s="6"/>
      <c r="I298" s="196"/>
      <c r="J298" s="197"/>
      <c r="K298" s="197"/>
      <c r="L298" s="199"/>
      <c r="M298" s="197"/>
      <c r="N298" s="48"/>
      <c r="O298" s="6"/>
      <c r="P298" s="6"/>
    </row>
    <row r="299" spans="1:16">
      <c r="A299" s="6"/>
      <c r="B299" s="835">
        <v>299</v>
      </c>
      <c r="C299" s="11"/>
      <c r="D299" s="98">
        <v>625.20000000000005</v>
      </c>
      <c r="E299" s="13" t="s">
        <v>137</v>
      </c>
      <c r="F299" s="13"/>
      <c r="H299" s="6"/>
      <c r="I299" s="196"/>
      <c r="J299" s="197"/>
      <c r="K299" s="197"/>
      <c r="L299" s="199"/>
      <c r="M299" s="197"/>
      <c r="N299" s="48"/>
      <c r="O299" s="6"/>
      <c r="P299" s="6"/>
    </row>
    <row r="300" spans="1:16">
      <c r="A300" s="6"/>
      <c r="B300" s="835">
        <v>300</v>
      </c>
      <c r="C300" s="11"/>
      <c r="D300" s="98">
        <v>625.29999999999995</v>
      </c>
      <c r="E300" s="13" t="s">
        <v>138</v>
      </c>
      <c r="F300" s="13"/>
      <c r="H300" s="6"/>
      <c r="I300" s="196"/>
      <c r="J300" s="197"/>
      <c r="K300" s="197"/>
      <c r="L300" s="199"/>
      <c r="M300" s="197"/>
      <c r="N300" s="48"/>
      <c r="O300" s="6"/>
      <c r="P300" s="6"/>
    </row>
    <row r="301" spans="1:16">
      <c r="A301" s="6"/>
      <c r="B301" s="835">
        <v>301</v>
      </c>
      <c r="C301" s="11"/>
      <c r="D301" s="98">
        <v>625.4</v>
      </c>
      <c r="E301" s="13" t="s">
        <v>201</v>
      </c>
      <c r="F301" s="13"/>
      <c r="H301" s="6"/>
      <c r="I301" s="196"/>
      <c r="J301" s="197"/>
      <c r="K301" s="197"/>
      <c r="L301" s="199"/>
      <c r="M301" s="197"/>
      <c r="N301" s="48"/>
      <c r="O301" s="6"/>
      <c r="P301" s="6"/>
    </row>
    <row r="302" spans="1:16">
      <c r="A302" s="6"/>
      <c r="B302" s="835">
        <v>302</v>
      </c>
      <c r="C302" s="11"/>
      <c r="D302" s="98">
        <v>625.5</v>
      </c>
      <c r="E302" s="13" t="s">
        <v>202</v>
      </c>
      <c r="F302" s="13"/>
      <c r="H302" s="6"/>
      <c r="I302" s="196"/>
      <c r="J302" s="197"/>
      <c r="K302" s="197"/>
      <c r="L302" s="199"/>
      <c r="M302" s="197"/>
      <c r="N302" s="48"/>
      <c r="O302" s="6"/>
      <c r="P302" s="6"/>
    </row>
    <row r="303" spans="1:16">
      <c r="A303" s="6"/>
      <c r="B303" s="835">
        <v>303</v>
      </c>
      <c r="C303" s="11"/>
      <c r="D303" s="98">
        <v>625.6</v>
      </c>
      <c r="E303" s="13" t="s">
        <v>251</v>
      </c>
      <c r="F303" s="13"/>
      <c r="H303" s="6"/>
      <c r="I303" s="196"/>
      <c r="J303" s="197"/>
      <c r="K303" s="197"/>
      <c r="L303" s="199"/>
      <c r="M303" s="197"/>
      <c r="N303" s="48"/>
      <c r="O303" s="6"/>
      <c r="P303" s="6"/>
    </row>
    <row r="304" spans="1:16">
      <c r="A304" s="6"/>
      <c r="B304" s="835">
        <v>304</v>
      </c>
      <c r="C304" s="11"/>
      <c r="D304" s="98">
        <v>625.70000000000005</v>
      </c>
      <c r="E304" s="13" t="s">
        <v>85</v>
      </c>
      <c r="F304" s="13"/>
      <c r="H304" s="6"/>
      <c r="I304" s="196"/>
      <c r="J304" s="197"/>
      <c r="K304" s="197"/>
      <c r="L304" s="199"/>
      <c r="M304" s="197"/>
      <c r="N304" s="48"/>
      <c r="O304" s="6"/>
      <c r="P304" s="6"/>
    </row>
    <row r="305" spans="1:16">
      <c r="A305" s="6"/>
      <c r="B305" s="835">
        <v>305</v>
      </c>
      <c r="C305" s="11"/>
      <c r="D305" s="98">
        <v>625.79999999999995</v>
      </c>
      <c r="E305" s="13" t="s">
        <v>134</v>
      </c>
      <c r="F305" s="13"/>
      <c r="H305" s="6"/>
      <c r="I305" s="196"/>
      <c r="J305" s="197"/>
      <c r="K305" s="197"/>
      <c r="L305" s="199"/>
      <c r="M305" s="197"/>
      <c r="N305" s="48"/>
      <c r="O305" s="6"/>
      <c r="P305" s="6"/>
    </row>
    <row r="306" spans="1:16" ht="12" customHeight="1">
      <c r="A306" s="6"/>
      <c r="B306" s="835">
        <v>306</v>
      </c>
      <c r="C306" s="11"/>
      <c r="D306" s="98">
        <v>625.9</v>
      </c>
      <c r="E306" s="13" t="s">
        <v>115</v>
      </c>
      <c r="F306" s="13"/>
      <c r="H306" s="6"/>
      <c r="I306" s="200"/>
      <c r="J306" s="201"/>
      <c r="K306" s="201"/>
      <c r="L306" s="202"/>
      <c r="M306" s="201"/>
      <c r="N306" s="48"/>
      <c r="O306" s="6"/>
      <c r="P306" s="6"/>
    </row>
    <row r="307" spans="1:16" ht="12" customHeight="1">
      <c r="A307" s="6"/>
      <c r="B307" s="835">
        <v>307</v>
      </c>
      <c r="C307" s="152" t="s">
        <v>299</v>
      </c>
      <c r="D307" s="163"/>
      <c r="E307" s="12"/>
      <c r="F307" s="13"/>
      <c r="G307" s="13"/>
      <c r="H307" s="6"/>
      <c r="I307" s="178">
        <f>SUM(I296:I306)</f>
        <v>0</v>
      </c>
      <c r="J307" s="170">
        <f>SUM(J296:J306)</f>
        <v>0</v>
      </c>
      <c r="K307" s="171">
        <f>SUM(K296:K306)</f>
        <v>0</v>
      </c>
      <c r="L307" s="212">
        <f>SUM(L296:L306)</f>
        <v>0</v>
      </c>
      <c r="M307" s="218">
        <f>SUM(M296:M306)</f>
        <v>0</v>
      </c>
      <c r="N307" s="48"/>
      <c r="O307" s="6"/>
      <c r="P307" s="6"/>
    </row>
    <row r="308" spans="1:16">
      <c r="A308" s="6"/>
      <c r="B308" s="835">
        <v>308</v>
      </c>
      <c r="C308" s="11">
        <v>628</v>
      </c>
      <c r="D308" s="160" t="s">
        <v>203</v>
      </c>
      <c r="E308" s="12"/>
      <c r="F308" s="13"/>
      <c r="G308" s="13"/>
      <c r="H308" s="6"/>
      <c r="I308" s="176"/>
      <c r="J308" s="176"/>
      <c r="K308" s="176"/>
      <c r="L308" s="176"/>
      <c r="M308" s="176"/>
      <c r="N308" s="48"/>
      <c r="O308" s="6"/>
      <c r="P308" s="6"/>
    </row>
    <row r="309" spans="1:16">
      <c r="A309" s="6"/>
      <c r="B309" s="835">
        <v>309</v>
      </c>
      <c r="C309" s="11"/>
      <c r="D309" s="98">
        <v>628.4</v>
      </c>
      <c r="E309" s="13" t="s">
        <v>139</v>
      </c>
      <c r="G309" s="13"/>
      <c r="H309" s="6"/>
      <c r="I309" s="193"/>
      <c r="J309" s="194"/>
      <c r="K309" s="194"/>
      <c r="L309" s="195"/>
      <c r="M309" s="194"/>
      <c r="N309" s="48"/>
      <c r="O309" s="6"/>
      <c r="P309" s="6"/>
    </row>
    <row r="310" spans="1:16">
      <c r="A310" s="6"/>
      <c r="B310" s="835">
        <v>310</v>
      </c>
      <c r="C310" s="11"/>
      <c r="D310" s="98">
        <v>628.79999999999995</v>
      </c>
      <c r="E310" s="13" t="s">
        <v>134</v>
      </c>
      <c r="G310" s="13"/>
      <c r="H310" s="6"/>
      <c r="I310" s="196"/>
      <c r="J310" s="197"/>
      <c r="K310" s="197"/>
      <c r="L310" s="199"/>
      <c r="M310" s="197"/>
      <c r="N310" s="48"/>
      <c r="O310" s="6"/>
      <c r="P310" s="6"/>
    </row>
    <row r="311" spans="1:16">
      <c r="A311" s="6"/>
      <c r="B311" s="835">
        <v>311</v>
      </c>
      <c r="C311" s="11"/>
      <c r="D311" s="98">
        <v>628.9</v>
      </c>
      <c r="E311" s="13" t="s">
        <v>115</v>
      </c>
      <c r="G311" s="13"/>
      <c r="H311" s="6"/>
      <c r="I311" s="200"/>
      <c r="J311" s="201"/>
      <c r="K311" s="201"/>
      <c r="L311" s="202"/>
      <c r="M311" s="201"/>
      <c r="N311" s="48"/>
      <c r="O311" s="6"/>
      <c r="P311" s="6"/>
    </row>
    <row r="312" spans="1:16">
      <c r="A312" s="6"/>
      <c r="B312" s="835">
        <v>312</v>
      </c>
      <c r="C312" s="152" t="s">
        <v>301</v>
      </c>
      <c r="D312" s="98"/>
      <c r="E312" s="13"/>
      <c r="G312" s="13"/>
      <c r="H312" s="6"/>
      <c r="I312" s="178">
        <f>SUM(I309:I311)</f>
        <v>0</v>
      </c>
      <c r="J312" s="170">
        <f>SUM(J309:J311)</f>
        <v>0</v>
      </c>
      <c r="K312" s="171">
        <f>SUM(K309:K311)</f>
        <v>0</v>
      </c>
      <c r="L312" s="212">
        <f>SUM(L309:L311)</f>
        <v>0</v>
      </c>
      <c r="M312" s="218">
        <f>SUM(M309:M311)</f>
        <v>0</v>
      </c>
      <c r="N312" s="48"/>
      <c r="O312" s="6"/>
      <c r="P312" s="6"/>
    </row>
    <row r="313" spans="1:16">
      <c r="A313" s="6"/>
      <c r="B313" s="835">
        <v>313</v>
      </c>
      <c r="C313" s="11"/>
      <c r="D313" s="98"/>
      <c r="E313" s="12"/>
      <c r="F313" s="13"/>
      <c r="G313" s="13"/>
      <c r="H313" s="6"/>
      <c r="I313" s="176"/>
      <c r="J313" s="176"/>
      <c r="K313" s="176"/>
      <c r="L313" s="176"/>
      <c r="M313" s="176"/>
      <c r="N313" s="48"/>
      <c r="O313" s="6"/>
      <c r="P313" s="6"/>
    </row>
    <row r="314" spans="1:16">
      <c r="A314" s="6"/>
      <c r="B314" s="835">
        <v>314</v>
      </c>
      <c r="C314" s="11">
        <v>630</v>
      </c>
      <c r="D314" s="160" t="s">
        <v>164</v>
      </c>
      <c r="E314" s="19"/>
      <c r="F314" s="23"/>
      <c r="G314" s="13"/>
      <c r="H314" s="6"/>
      <c r="I314" s="211"/>
      <c r="J314" s="216"/>
      <c r="K314" s="216"/>
      <c r="L314" s="217"/>
      <c r="M314" s="216"/>
      <c r="N314" s="48"/>
      <c r="O314" s="6"/>
      <c r="P314" s="6"/>
    </row>
    <row r="315" spans="1:16">
      <c r="A315" s="6"/>
      <c r="B315" s="835">
        <v>315</v>
      </c>
      <c r="C315" s="11"/>
      <c r="D315" s="163"/>
      <c r="E315" s="19"/>
      <c r="F315" s="23"/>
      <c r="G315" s="13"/>
      <c r="H315" s="6"/>
      <c r="I315" s="176"/>
      <c r="J315" s="176"/>
      <c r="K315" s="176"/>
      <c r="L315" s="176"/>
      <c r="M315" s="176"/>
      <c r="N315" s="48"/>
      <c r="O315" s="6"/>
      <c r="P315" s="6"/>
    </row>
    <row r="316" spans="1:16">
      <c r="A316" s="6"/>
      <c r="B316" s="835">
        <v>316</v>
      </c>
      <c r="C316" s="11">
        <v>635</v>
      </c>
      <c r="D316" s="160" t="s">
        <v>204</v>
      </c>
      <c r="E316" s="19"/>
      <c r="F316" s="23"/>
      <c r="G316" s="13"/>
      <c r="H316" s="6"/>
      <c r="I316" s="211"/>
      <c r="J316" s="216"/>
      <c r="K316" s="216"/>
      <c r="L316" s="217"/>
      <c r="M316" s="216"/>
      <c r="N316" s="48"/>
      <c r="O316" s="6"/>
      <c r="P316" s="6"/>
    </row>
    <row r="317" spans="1:16">
      <c r="A317" s="6"/>
      <c r="B317" s="835">
        <v>317</v>
      </c>
      <c r="C317" s="11"/>
      <c r="E317" s="12"/>
      <c r="F317" s="163" t="s">
        <v>380</v>
      </c>
      <c r="G317" s="13"/>
      <c r="H317" s="6"/>
      <c r="I317" s="176"/>
      <c r="J317" s="176"/>
      <c r="K317" s="176"/>
      <c r="L317" s="176"/>
      <c r="M317" s="176"/>
      <c r="N317" s="48"/>
      <c r="O317" s="6"/>
      <c r="P317" s="6"/>
    </row>
    <row r="318" spans="1:16">
      <c r="A318" s="6"/>
      <c r="B318" s="835">
        <v>318</v>
      </c>
      <c r="C318" s="11">
        <v>640</v>
      </c>
      <c r="D318" s="160" t="s">
        <v>148</v>
      </c>
      <c r="E318" s="19"/>
      <c r="F318" s="23"/>
      <c r="G318" s="13"/>
      <c r="H318" s="6"/>
      <c r="I318" s="211"/>
      <c r="J318" s="216"/>
      <c r="K318" s="216"/>
      <c r="L318" s="217"/>
      <c r="M318" s="216"/>
      <c r="N318" s="48"/>
      <c r="O318" s="6"/>
      <c r="P318" s="6"/>
    </row>
    <row r="319" spans="1:16">
      <c r="A319" s="6"/>
      <c r="B319" s="835">
        <v>319</v>
      </c>
      <c r="C319" s="11"/>
      <c r="D319" s="98"/>
      <c r="E319" s="12"/>
      <c r="F319" s="13"/>
      <c r="G319" s="13"/>
      <c r="H319" s="6"/>
      <c r="I319" s="173"/>
      <c r="J319" s="173"/>
      <c r="K319" s="173"/>
      <c r="L319" s="173"/>
      <c r="M319" s="173"/>
      <c r="N319" s="48"/>
      <c r="O319" s="6"/>
      <c r="P319" s="6"/>
    </row>
    <row r="320" spans="1:16">
      <c r="A320" s="6"/>
      <c r="B320" s="835">
        <v>320</v>
      </c>
      <c r="C320" s="11">
        <v>645</v>
      </c>
      <c r="D320" s="160" t="s">
        <v>165</v>
      </c>
      <c r="E320" s="9"/>
      <c r="H320" s="6"/>
      <c r="I320" s="176"/>
      <c r="J320" s="176"/>
      <c r="K320" s="176"/>
      <c r="L320" s="176"/>
      <c r="M320" s="176"/>
      <c r="N320" s="48"/>
      <c r="O320" s="6"/>
      <c r="P320" s="6"/>
    </row>
    <row r="321" spans="1:16">
      <c r="A321" s="6"/>
      <c r="B321" s="835">
        <v>321</v>
      </c>
      <c r="C321" s="11"/>
      <c r="D321" s="98">
        <v>645.1</v>
      </c>
      <c r="E321" s="13" t="s">
        <v>166</v>
      </c>
      <c r="F321" s="13"/>
      <c r="G321" s="13"/>
      <c r="H321" s="6"/>
      <c r="I321" s="193"/>
      <c r="J321" s="194"/>
      <c r="K321" s="194"/>
      <c r="L321" s="195"/>
      <c r="M321" s="194"/>
      <c r="N321" s="48"/>
      <c r="O321" s="6"/>
      <c r="P321" s="6"/>
    </row>
    <row r="322" spans="1:16">
      <c r="A322" s="6"/>
      <c r="B322" s="835">
        <v>322</v>
      </c>
      <c r="C322" s="11"/>
      <c r="D322" s="98"/>
      <c r="E322" s="27">
        <v>645.11</v>
      </c>
      <c r="F322" s="29"/>
      <c r="G322" s="13"/>
      <c r="H322" s="6"/>
      <c r="I322" s="196"/>
      <c r="J322" s="197"/>
      <c r="K322" s="197"/>
      <c r="L322" s="199"/>
      <c r="M322" s="197"/>
      <c r="N322" s="48"/>
      <c r="O322" s="6"/>
      <c r="P322" s="6"/>
    </row>
    <row r="323" spans="1:16">
      <c r="A323" s="6"/>
      <c r="B323" s="835">
        <v>323</v>
      </c>
      <c r="C323" s="11"/>
      <c r="D323" s="98"/>
      <c r="E323" s="27">
        <v>645.12</v>
      </c>
      <c r="F323" s="29"/>
      <c r="G323" s="13"/>
      <c r="H323" s="6"/>
      <c r="I323" s="196"/>
      <c r="J323" s="197"/>
      <c r="K323" s="197"/>
      <c r="L323" s="199"/>
      <c r="M323" s="197"/>
      <c r="N323" s="48"/>
      <c r="O323" s="6"/>
      <c r="P323" s="6"/>
    </row>
    <row r="324" spans="1:16">
      <c r="A324" s="6"/>
      <c r="B324" s="835">
        <v>324</v>
      </c>
      <c r="C324" s="11"/>
      <c r="D324" s="98"/>
      <c r="E324" s="27">
        <v>645.13</v>
      </c>
      <c r="F324" s="29"/>
      <c r="G324" s="13"/>
      <c r="H324" s="6"/>
      <c r="I324" s="196"/>
      <c r="J324" s="197"/>
      <c r="K324" s="197"/>
      <c r="L324" s="199"/>
      <c r="M324" s="197"/>
      <c r="N324" s="48"/>
      <c r="O324" s="6"/>
      <c r="P324" s="6"/>
    </row>
    <row r="325" spans="1:16">
      <c r="A325" s="6"/>
      <c r="B325" s="835">
        <v>325</v>
      </c>
      <c r="C325" s="11"/>
      <c r="D325" s="98"/>
      <c r="E325" s="27">
        <v>645.14</v>
      </c>
      <c r="F325" s="29"/>
      <c r="G325" s="13"/>
      <c r="H325" s="6"/>
      <c r="I325" s="196"/>
      <c r="J325" s="197"/>
      <c r="K325" s="197"/>
      <c r="L325" s="199"/>
      <c r="M325" s="197"/>
      <c r="N325" s="48"/>
      <c r="O325" s="6"/>
      <c r="P325" s="6"/>
    </row>
    <row r="326" spans="1:16">
      <c r="A326" s="6"/>
      <c r="B326" s="835">
        <v>326</v>
      </c>
      <c r="C326" s="11"/>
      <c r="D326" s="98"/>
      <c r="E326" s="27">
        <v>645.15</v>
      </c>
      <c r="F326" s="29"/>
      <c r="G326" s="13"/>
      <c r="H326" s="6"/>
      <c r="I326" s="196"/>
      <c r="J326" s="197"/>
      <c r="K326" s="197"/>
      <c r="L326" s="199"/>
      <c r="M326" s="197"/>
      <c r="N326" s="48"/>
      <c r="O326" s="6"/>
      <c r="P326" s="6"/>
    </row>
    <row r="327" spans="1:16">
      <c r="A327" s="6"/>
      <c r="B327" s="835">
        <v>327</v>
      </c>
      <c r="C327" s="11"/>
      <c r="D327" s="98"/>
      <c r="E327" s="27">
        <v>645.19000000000005</v>
      </c>
      <c r="F327" s="13"/>
      <c r="G327" s="13"/>
      <c r="H327" s="6"/>
      <c r="I327" s="196"/>
      <c r="J327" s="197"/>
      <c r="K327" s="197"/>
      <c r="L327" s="199"/>
      <c r="M327" s="197"/>
      <c r="N327" s="48"/>
      <c r="O327" s="6"/>
      <c r="P327" s="6"/>
    </row>
    <row r="328" spans="1:16">
      <c r="A328" s="6"/>
      <c r="B328" s="835">
        <v>328</v>
      </c>
      <c r="C328" s="11"/>
      <c r="D328" s="98">
        <v>645.20000000000005</v>
      </c>
      <c r="E328" s="12"/>
      <c r="F328" s="13"/>
      <c r="G328" s="13"/>
      <c r="H328" s="6"/>
      <c r="I328" s="196"/>
      <c r="J328" s="197"/>
      <c r="K328" s="197"/>
      <c r="L328" s="199"/>
      <c r="M328" s="197"/>
      <c r="N328" s="48"/>
      <c r="O328" s="6"/>
      <c r="P328" s="6"/>
    </row>
    <row r="329" spans="1:16">
      <c r="A329" s="6"/>
      <c r="B329" s="835">
        <v>329</v>
      </c>
      <c r="C329" s="11"/>
      <c r="D329" s="98">
        <v>645.29999999999995</v>
      </c>
      <c r="E329" s="12"/>
      <c r="F329" s="13"/>
      <c r="G329" s="13"/>
      <c r="H329" s="6"/>
      <c r="I329" s="196"/>
      <c r="J329" s="197"/>
      <c r="K329" s="197"/>
      <c r="L329" s="199"/>
      <c r="M329" s="197"/>
      <c r="N329" s="48"/>
      <c r="O329" s="6"/>
      <c r="P329" s="6"/>
    </row>
    <row r="330" spans="1:16">
      <c r="A330" s="6"/>
      <c r="B330" s="835">
        <v>330</v>
      </c>
      <c r="C330" s="11"/>
      <c r="D330" s="98">
        <v>645.4</v>
      </c>
      <c r="E330" s="12"/>
      <c r="F330" s="13"/>
      <c r="G330" s="13"/>
      <c r="H330" s="6"/>
      <c r="I330" s="196"/>
      <c r="J330" s="197"/>
      <c r="K330" s="197"/>
      <c r="L330" s="199"/>
      <c r="M330" s="197"/>
      <c r="N330" s="48"/>
      <c r="O330" s="6"/>
      <c r="P330" s="6"/>
    </row>
    <row r="331" spans="1:16">
      <c r="A331" s="6"/>
      <c r="B331" s="835">
        <v>331</v>
      </c>
      <c r="C331" s="11"/>
      <c r="D331" s="98">
        <v>645.5</v>
      </c>
      <c r="E331" s="12"/>
      <c r="F331" s="13"/>
      <c r="G331" s="13"/>
      <c r="H331" s="6"/>
      <c r="I331" s="196"/>
      <c r="J331" s="197"/>
      <c r="K331" s="197"/>
      <c r="L331" s="199"/>
      <c r="M331" s="197"/>
      <c r="N331" s="48"/>
      <c r="O331" s="6"/>
      <c r="P331" s="6"/>
    </row>
    <row r="332" spans="1:16">
      <c r="A332" s="6"/>
      <c r="B332" s="835">
        <v>332</v>
      </c>
      <c r="C332" s="11"/>
      <c r="D332" s="98">
        <v>645.9</v>
      </c>
      <c r="E332" s="13" t="s">
        <v>115</v>
      </c>
      <c r="F332" s="13"/>
      <c r="G332" s="13"/>
      <c r="H332" s="6"/>
      <c r="I332" s="200"/>
      <c r="J332" s="201"/>
      <c r="K332" s="201"/>
      <c r="L332" s="202"/>
      <c r="M332" s="201"/>
      <c r="N332" s="48"/>
      <c r="O332" s="6"/>
      <c r="P332" s="6"/>
    </row>
    <row r="333" spans="1:16">
      <c r="A333" s="6"/>
      <c r="B333" s="835">
        <v>333</v>
      </c>
      <c r="C333" s="152" t="s">
        <v>300</v>
      </c>
      <c r="D333" s="98"/>
      <c r="E333" s="12"/>
      <c r="F333" s="13"/>
      <c r="G333" s="13"/>
      <c r="H333" s="6"/>
      <c r="I333" s="178">
        <f>SUM(I321:I332)</f>
        <v>0</v>
      </c>
      <c r="J333" s="170">
        <f>SUM(J321:J332)</f>
        <v>0</v>
      </c>
      <c r="K333" s="171">
        <f>SUM(K321:K332)</f>
        <v>0</v>
      </c>
      <c r="L333" s="212">
        <f>SUM(L321:L332)</f>
        <v>0</v>
      </c>
      <c r="M333" s="218">
        <f>SUM(M321:M332)</f>
        <v>0</v>
      </c>
      <c r="N333" s="48"/>
      <c r="O333" s="6"/>
      <c r="P333" s="6"/>
    </row>
    <row r="334" spans="1:16">
      <c r="A334" s="6"/>
      <c r="B334" s="835">
        <v>334</v>
      </c>
      <c r="C334" s="11">
        <v>650</v>
      </c>
      <c r="D334" s="160" t="s">
        <v>214</v>
      </c>
      <c r="E334" s="19"/>
      <c r="F334" s="23"/>
      <c r="G334" s="13"/>
      <c r="H334" s="6"/>
      <c r="I334" s="176"/>
      <c r="J334" s="176"/>
      <c r="K334" s="176"/>
      <c r="L334" s="176"/>
      <c r="M334" s="176"/>
      <c r="N334" s="48"/>
      <c r="O334" s="6"/>
      <c r="P334" s="6"/>
    </row>
    <row r="335" spans="1:16">
      <c r="A335" s="6"/>
      <c r="B335" s="835">
        <v>335</v>
      </c>
      <c r="C335" s="11"/>
      <c r="D335" s="98">
        <v>650.1</v>
      </c>
      <c r="E335" s="13" t="s">
        <v>135</v>
      </c>
      <c r="G335" s="13"/>
      <c r="H335" s="6"/>
      <c r="I335" s="193"/>
      <c r="J335" s="194"/>
      <c r="K335" s="194"/>
      <c r="L335" s="195"/>
      <c r="M335" s="194"/>
      <c r="N335" s="48"/>
      <c r="O335" s="6"/>
      <c r="P335" s="6"/>
    </row>
    <row r="336" spans="1:16">
      <c r="A336" s="6"/>
      <c r="B336" s="835">
        <v>336</v>
      </c>
      <c r="C336" s="11"/>
      <c r="D336" s="98">
        <v>650.20000000000005</v>
      </c>
      <c r="E336" s="13" t="s">
        <v>137</v>
      </c>
      <c r="G336" s="13"/>
      <c r="H336" s="6"/>
      <c r="I336" s="196"/>
      <c r="J336" s="197"/>
      <c r="K336" s="197"/>
      <c r="L336" s="199"/>
      <c r="M336" s="197"/>
      <c r="N336" s="48"/>
      <c r="O336" s="6"/>
      <c r="P336" s="6"/>
    </row>
    <row r="337" spans="1:16">
      <c r="A337" s="6"/>
      <c r="B337" s="835">
        <v>337</v>
      </c>
      <c r="C337" s="11"/>
      <c r="D337" s="98">
        <v>650.29999999999995</v>
      </c>
      <c r="E337" s="13"/>
      <c r="G337" s="13"/>
      <c r="H337" s="6"/>
      <c r="I337" s="196"/>
      <c r="J337" s="197"/>
      <c r="K337" s="197"/>
      <c r="L337" s="199"/>
      <c r="M337" s="197"/>
      <c r="N337" s="48"/>
      <c r="O337" s="6"/>
      <c r="P337" s="6"/>
    </row>
    <row r="338" spans="1:16">
      <c r="A338" s="6"/>
      <c r="B338" s="835">
        <v>338</v>
      </c>
      <c r="C338" s="11"/>
      <c r="D338" s="98">
        <v>650.4</v>
      </c>
      <c r="E338" s="13" t="s">
        <v>139</v>
      </c>
      <c r="G338" s="13"/>
      <c r="H338" s="6"/>
      <c r="I338" s="196"/>
      <c r="J338" s="197"/>
      <c r="K338" s="197"/>
      <c r="L338" s="199"/>
      <c r="M338" s="197"/>
      <c r="N338" s="48"/>
      <c r="O338" s="6"/>
      <c r="P338" s="6"/>
    </row>
    <row r="339" spans="1:16">
      <c r="A339" s="6"/>
      <c r="B339" s="835">
        <v>339</v>
      </c>
      <c r="C339" s="11"/>
      <c r="D339" s="162">
        <v>650.5</v>
      </c>
      <c r="E339" s="13"/>
      <c r="G339" s="13"/>
      <c r="H339" s="6"/>
      <c r="I339" s="196"/>
      <c r="J339" s="197"/>
      <c r="K339" s="197"/>
      <c r="L339" s="199"/>
      <c r="M339" s="197"/>
      <c r="N339" s="48"/>
      <c r="O339" s="6"/>
      <c r="P339" s="6"/>
    </row>
    <row r="340" spans="1:16">
      <c r="A340" s="6"/>
      <c r="B340" s="835">
        <v>340</v>
      </c>
      <c r="C340" s="11"/>
      <c r="D340" s="98">
        <v>650.6</v>
      </c>
      <c r="E340" s="13"/>
      <c r="G340" s="13"/>
      <c r="H340" s="6"/>
      <c r="I340" s="196"/>
      <c r="J340" s="197"/>
      <c r="K340" s="197"/>
      <c r="L340" s="199"/>
      <c r="M340" s="197"/>
      <c r="N340" s="48"/>
      <c r="O340" s="6"/>
      <c r="P340" s="6"/>
    </row>
    <row r="341" spans="1:16">
      <c r="A341" s="6"/>
      <c r="B341" s="835">
        <v>341</v>
      </c>
      <c r="C341" s="11"/>
      <c r="D341" s="98">
        <v>650.70000000000005</v>
      </c>
      <c r="E341" s="13"/>
      <c r="G341" s="13"/>
      <c r="H341" s="6"/>
      <c r="I341" s="196"/>
      <c r="J341" s="197"/>
      <c r="K341" s="197"/>
      <c r="L341" s="199"/>
      <c r="M341" s="197"/>
      <c r="N341" s="48"/>
      <c r="O341" s="6"/>
      <c r="P341" s="6"/>
    </row>
    <row r="342" spans="1:16">
      <c r="A342" s="6"/>
      <c r="B342" s="835">
        <v>342</v>
      </c>
      <c r="C342" s="11"/>
      <c r="D342" s="98">
        <v>650.79999999999995</v>
      </c>
      <c r="E342" s="13"/>
      <c r="G342" s="13"/>
      <c r="H342" s="6"/>
      <c r="I342" s="196"/>
      <c r="J342" s="197"/>
      <c r="K342" s="197"/>
      <c r="L342" s="199"/>
      <c r="M342" s="197"/>
      <c r="N342" s="48"/>
      <c r="O342" s="6"/>
      <c r="P342" s="6"/>
    </row>
    <row r="343" spans="1:16">
      <c r="A343" s="6"/>
      <c r="B343" s="835">
        <v>343</v>
      </c>
      <c r="C343" s="11"/>
      <c r="D343" s="98">
        <v>650.9</v>
      </c>
      <c r="E343" s="13" t="s">
        <v>115</v>
      </c>
      <c r="G343" s="13"/>
      <c r="H343" s="6"/>
      <c r="I343" s="196"/>
      <c r="J343" s="197"/>
      <c r="K343" s="197"/>
      <c r="L343" s="199"/>
      <c r="M343" s="197"/>
      <c r="N343" s="48"/>
      <c r="O343" s="6"/>
      <c r="P343" s="6"/>
    </row>
    <row r="344" spans="1:16">
      <c r="A344" s="6"/>
      <c r="B344" s="835">
        <v>344</v>
      </c>
      <c r="C344" s="152" t="s">
        <v>302</v>
      </c>
      <c r="D344" s="98"/>
      <c r="E344" s="12"/>
      <c r="F344" s="13"/>
      <c r="G344" s="13"/>
      <c r="H344" s="6"/>
      <c r="I344" s="178">
        <f>SUM(I335:I343)</f>
        <v>0</v>
      </c>
      <c r="J344" s="170">
        <f>SUM(J335:J343)</f>
        <v>0</v>
      </c>
      <c r="K344" s="171">
        <f>SUM(K335:K343)</f>
        <v>0</v>
      </c>
      <c r="L344" s="212">
        <f>SUM(L335:L343)</f>
        <v>0</v>
      </c>
      <c r="M344" s="218">
        <f>SUM(M335:M343)</f>
        <v>0</v>
      </c>
      <c r="N344" s="48"/>
      <c r="O344" s="6"/>
      <c r="P344" s="6"/>
    </row>
    <row r="345" spans="1:16">
      <c r="A345" s="6"/>
      <c r="B345" s="835">
        <v>345</v>
      </c>
      <c r="C345" s="11">
        <v>655</v>
      </c>
      <c r="D345" s="160" t="s">
        <v>168</v>
      </c>
      <c r="E345" s="19"/>
      <c r="F345" s="13"/>
      <c r="G345" s="13"/>
      <c r="H345" s="6"/>
      <c r="I345" s="176"/>
      <c r="J345" s="176"/>
      <c r="K345" s="176"/>
      <c r="L345" s="176"/>
      <c r="M345" s="176"/>
      <c r="N345" s="48"/>
      <c r="O345" s="6"/>
      <c r="P345" s="6"/>
    </row>
    <row r="346" spans="1:16">
      <c r="A346" s="6"/>
      <c r="B346" s="835">
        <v>346</v>
      </c>
      <c r="C346" s="11"/>
      <c r="D346" s="98">
        <v>655.04999999999995</v>
      </c>
      <c r="E346" s="29" t="str">
        <f t="shared" ref="E346:E358" si="0">E123</f>
        <v>RCIA</v>
      </c>
      <c r="G346" s="13"/>
      <c r="H346" s="6"/>
      <c r="I346" s="193"/>
      <c r="J346" s="194"/>
      <c r="K346" s="194"/>
      <c r="L346" s="195"/>
      <c r="M346" s="194"/>
      <c r="N346" s="48"/>
      <c r="O346" s="6"/>
      <c r="P346" s="6"/>
    </row>
    <row r="347" spans="1:16">
      <c r="A347" s="6"/>
      <c r="B347" s="835">
        <v>347</v>
      </c>
      <c r="C347" s="11"/>
      <c r="D347" s="98">
        <v>655.1</v>
      </c>
      <c r="E347" s="29" t="str">
        <f t="shared" si="0"/>
        <v>Youth Ministry</v>
      </c>
      <c r="G347" s="13"/>
      <c r="H347" s="6"/>
      <c r="I347" s="196"/>
      <c r="J347" s="197"/>
      <c r="K347" s="197"/>
      <c r="L347" s="199"/>
      <c r="M347" s="197"/>
      <c r="N347" s="48"/>
      <c r="O347" s="6"/>
      <c r="P347" s="6"/>
    </row>
    <row r="348" spans="1:16">
      <c r="A348" s="6"/>
      <c r="B348" s="835">
        <v>348</v>
      </c>
      <c r="C348" s="11"/>
      <c r="D348" s="98">
        <v>655.15</v>
      </c>
      <c r="E348" s="29" t="str">
        <f t="shared" si="0"/>
        <v>Adult Religious Education</v>
      </c>
      <c r="G348" s="13"/>
      <c r="H348" s="6"/>
      <c r="I348" s="196"/>
      <c r="J348" s="197"/>
      <c r="K348" s="197"/>
      <c r="L348" s="199"/>
      <c r="M348" s="197"/>
      <c r="N348" s="48"/>
      <c r="O348" s="6"/>
      <c r="P348" s="6"/>
    </row>
    <row r="349" spans="1:16">
      <c r="A349" s="6"/>
      <c r="B349" s="835">
        <v>349</v>
      </c>
      <c r="C349" s="11"/>
      <c r="D349" s="98">
        <v>655.20000000000005</v>
      </c>
      <c r="E349" s="29" t="str">
        <f t="shared" si="0"/>
        <v>Lay Ministerial Training</v>
      </c>
      <c r="G349" s="13"/>
      <c r="H349" s="6"/>
      <c r="I349" s="196"/>
      <c r="J349" s="197"/>
      <c r="K349" s="197"/>
      <c r="L349" s="199"/>
      <c r="M349" s="197"/>
      <c r="N349" s="48"/>
      <c r="O349" s="6"/>
      <c r="P349" s="6"/>
    </row>
    <row r="350" spans="1:16">
      <c r="A350" s="6"/>
      <c r="B350" s="835">
        <v>350</v>
      </c>
      <c r="C350" s="11"/>
      <c r="D350" s="98">
        <v>655.25</v>
      </c>
      <c r="E350" s="29" t="str">
        <f t="shared" si="0"/>
        <v>Ecumenism / Evangelization</v>
      </c>
      <c r="G350" s="13"/>
      <c r="H350" s="6"/>
      <c r="I350" s="196"/>
      <c r="J350" s="197"/>
      <c r="K350" s="197"/>
      <c r="L350" s="199"/>
      <c r="M350" s="197"/>
      <c r="N350" s="48"/>
      <c r="O350" s="6"/>
      <c r="P350" s="6"/>
    </row>
    <row r="351" spans="1:16">
      <c r="A351" s="6"/>
      <c r="B351" s="835">
        <v>351</v>
      </c>
      <c r="C351" s="11"/>
      <c r="D351" s="98">
        <v>655.29999999999995</v>
      </c>
      <c r="E351" s="29" t="str">
        <f t="shared" si="0"/>
        <v>Hospitality</v>
      </c>
      <c r="G351" s="13"/>
      <c r="H351" s="6"/>
      <c r="I351" s="196"/>
      <c r="J351" s="197"/>
      <c r="K351" s="197"/>
      <c r="L351" s="199"/>
      <c r="M351" s="197"/>
      <c r="N351" s="48"/>
      <c r="O351" s="6"/>
      <c r="P351" s="6"/>
    </row>
    <row r="352" spans="1:16">
      <c r="A352" s="6"/>
      <c r="B352" s="835">
        <v>352</v>
      </c>
      <c r="C352" s="11"/>
      <c r="D352" s="98">
        <v>655.35</v>
      </c>
      <c r="E352" s="29">
        <f t="shared" si="0"/>
        <v>0</v>
      </c>
      <c r="G352" s="13"/>
      <c r="H352" s="6"/>
      <c r="I352" s="196"/>
      <c r="J352" s="197"/>
      <c r="K352" s="197"/>
      <c r="L352" s="199"/>
      <c r="M352" s="197"/>
      <c r="N352" s="48"/>
      <c r="O352" s="6"/>
      <c r="P352" s="6"/>
    </row>
    <row r="353" spans="1:16">
      <c r="A353" s="6"/>
      <c r="B353" s="835">
        <v>353</v>
      </c>
      <c r="C353" s="11"/>
      <c r="D353" s="98">
        <v>655.4</v>
      </c>
      <c r="E353" s="29">
        <f t="shared" si="0"/>
        <v>0</v>
      </c>
      <c r="G353" s="13"/>
      <c r="H353" s="6"/>
      <c r="I353" s="196"/>
      <c r="J353" s="197"/>
      <c r="K353" s="197"/>
      <c r="L353" s="199"/>
      <c r="M353" s="197"/>
      <c r="N353" s="48"/>
      <c r="O353" s="6"/>
      <c r="P353" s="6"/>
    </row>
    <row r="354" spans="1:16">
      <c r="A354" s="6"/>
      <c r="B354" s="835">
        <v>354</v>
      </c>
      <c r="C354" s="11"/>
      <c r="D354" s="98">
        <v>655.45</v>
      </c>
      <c r="E354" s="29">
        <f t="shared" si="0"/>
        <v>0</v>
      </c>
      <c r="G354" s="13"/>
      <c r="H354" s="6"/>
      <c r="I354" s="196"/>
      <c r="J354" s="197"/>
      <c r="K354" s="197"/>
      <c r="L354" s="199"/>
      <c r="M354" s="197"/>
      <c r="N354" s="48"/>
      <c r="O354" s="6"/>
      <c r="P354" s="6"/>
    </row>
    <row r="355" spans="1:16">
      <c r="A355" s="6"/>
      <c r="B355" s="835">
        <v>355</v>
      </c>
      <c r="C355" s="11"/>
      <c r="D355" s="98">
        <v>655.5</v>
      </c>
      <c r="E355" s="29">
        <f t="shared" si="0"/>
        <v>0</v>
      </c>
      <c r="G355" s="13"/>
      <c r="H355" s="6"/>
      <c r="I355" s="196"/>
      <c r="J355" s="197"/>
      <c r="K355" s="197"/>
      <c r="L355" s="199"/>
      <c r="M355" s="197"/>
      <c r="N355" s="48"/>
      <c r="O355" s="6"/>
      <c r="P355" s="6"/>
    </row>
    <row r="356" spans="1:16">
      <c r="A356" s="6"/>
      <c r="B356" s="835">
        <v>356</v>
      </c>
      <c r="C356" s="11"/>
      <c r="D356" s="98">
        <v>655.55</v>
      </c>
      <c r="E356" s="29">
        <f t="shared" si="0"/>
        <v>0</v>
      </c>
      <c r="G356" s="13"/>
      <c r="H356" s="6"/>
      <c r="I356" s="196"/>
      <c r="J356" s="197"/>
      <c r="K356" s="197"/>
      <c r="L356" s="199"/>
      <c r="M356" s="197"/>
      <c r="N356" s="48"/>
      <c r="O356" s="6"/>
      <c r="P356" s="6"/>
    </row>
    <row r="357" spans="1:16">
      <c r="A357" s="6"/>
      <c r="B357" s="835">
        <v>357</v>
      </c>
      <c r="C357" s="11"/>
      <c r="D357" s="98">
        <v>655.6</v>
      </c>
      <c r="E357" s="29">
        <f t="shared" si="0"/>
        <v>0</v>
      </c>
      <c r="G357" s="13"/>
      <c r="H357" s="6"/>
      <c r="I357" s="196"/>
      <c r="J357" s="197"/>
      <c r="K357" s="197"/>
      <c r="L357" s="199"/>
      <c r="M357" s="197"/>
      <c r="N357" s="48"/>
      <c r="O357" s="6"/>
      <c r="P357" s="6"/>
    </row>
    <row r="358" spans="1:16">
      <c r="A358" s="6"/>
      <c r="B358" s="835">
        <v>358</v>
      </c>
      <c r="C358" s="11"/>
      <c r="D358" s="98">
        <v>655.95</v>
      </c>
      <c r="E358" s="29" t="str">
        <f t="shared" si="0"/>
        <v>Misc Activities &amp; Events</v>
      </c>
      <c r="G358" s="13"/>
      <c r="H358" s="6"/>
      <c r="I358" s="196"/>
      <c r="J358" s="197"/>
      <c r="K358" s="197"/>
      <c r="L358" s="199"/>
      <c r="M358" s="197"/>
      <c r="N358" s="48"/>
      <c r="O358" s="6"/>
      <c r="P358" s="6"/>
    </row>
    <row r="359" spans="1:16">
      <c r="A359" s="6"/>
      <c r="B359" s="835">
        <v>359</v>
      </c>
      <c r="C359" s="11"/>
      <c r="D359" s="98"/>
      <c r="E359" s="29">
        <f>+E136</f>
        <v>0</v>
      </c>
      <c r="F359" s="13"/>
      <c r="G359" s="13"/>
      <c r="H359" s="6"/>
      <c r="I359" s="196"/>
      <c r="J359" s="197"/>
      <c r="K359" s="197"/>
      <c r="L359" s="199"/>
      <c r="M359" s="197"/>
      <c r="N359" s="48"/>
      <c r="O359" s="6"/>
      <c r="P359" s="6"/>
    </row>
    <row r="360" spans="1:16">
      <c r="A360" s="6"/>
      <c r="B360" s="835">
        <v>360</v>
      </c>
      <c r="C360" s="11"/>
      <c r="D360" s="98"/>
      <c r="E360" s="29">
        <f>+E137</f>
        <v>0</v>
      </c>
      <c r="F360" s="13"/>
      <c r="G360" s="13"/>
      <c r="H360" s="6"/>
      <c r="I360" s="196"/>
      <c r="J360" s="197"/>
      <c r="K360" s="197"/>
      <c r="L360" s="199"/>
      <c r="M360" s="197"/>
      <c r="N360" s="48"/>
      <c r="O360" s="6"/>
      <c r="P360" s="6"/>
    </row>
    <row r="361" spans="1:16">
      <c r="A361" s="6"/>
      <c r="B361" s="835">
        <v>361</v>
      </c>
      <c r="C361" s="11"/>
      <c r="D361" s="98"/>
      <c r="E361" s="29">
        <f>+E138</f>
        <v>0</v>
      </c>
      <c r="F361" s="13"/>
      <c r="G361" s="13"/>
      <c r="H361" s="6"/>
      <c r="I361" s="196"/>
      <c r="J361" s="197"/>
      <c r="K361" s="197"/>
      <c r="L361" s="199"/>
      <c r="M361" s="197"/>
      <c r="N361" s="48"/>
      <c r="O361" s="6"/>
      <c r="P361" s="6"/>
    </row>
    <row r="362" spans="1:16">
      <c r="A362" s="6"/>
      <c r="B362" s="835">
        <v>362</v>
      </c>
      <c r="C362" s="11"/>
      <c r="D362" s="98"/>
      <c r="E362" s="29">
        <f>+E139</f>
        <v>0</v>
      </c>
      <c r="F362" s="13"/>
      <c r="G362" s="13"/>
      <c r="H362" s="6"/>
      <c r="I362" s="196"/>
      <c r="J362" s="197"/>
      <c r="K362" s="197"/>
      <c r="L362" s="199"/>
      <c r="M362" s="197"/>
      <c r="N362" s="48"/>
      <c r="O362" s="6"/>
      <c r="P362" s="6"/>
    </row>
    <row r="363" spans="1:16">
      <c r="A363" s="6"/>
      <c r="B363" s="835">
        <v>363</v>
      </c>
      <c r="C363" s="11"/>
      <c r="D363" s="98"/>
      <c r="E363" s="29">
        <f>+E140</f>
        <v>0</v>
      </c>
      <c r="F363" s="13"/>
      <c r="G363" s="13"/>
      <c r="H363" s="6"/>
      <c r="I363" s="200"/>
      <c r="J363" s="201"/>
      <c r="K363" s="201"/>
      <c r="L363" s="202"/>
      <c r="M363" s="201"/>
      <c r="N363" s="48"/>
      <c r="O363" s="6"/>
      <c r="P363" s="6"/>
    </row>
    <row r="364" spans="1:16">
      <c r="A364" s="6"/>
      <c r="B364" s="835">
        <v>364</v>
      </c>
      <c r="C364" s="152" t="s">
        <v>303</v>
      </c>
      <c r="D364" s="98"/>
      <c r="E364" s="29"/>
      <c r="F364" s="13"/>
      <c r="G364" s="13"/>
      <c r="H364" s="6"/>
      <c r="I364" s="178">
        <f>SUM(I346:I363)</f>
        <v>0</v>
      </c>
      <c r="J364" s="170">
        <f>SUM(J346:J363)</f>
        <v>0</v>
      </c>
      <c r="K364" s="171">
        <f>SUM(K346:K363)</f>
        <v>0</v>
      </c>
      <c r="L364" s="212">
        <f>SUM(L346:L363)</f>
        <v>0</v>
      </c>
      <c r="M364" s="218">
        <f>SUM(M346:M363)</f>
        <v>0</v>
      </c>
      <c r="N364" s="48"/>
      <c r="O364" s="6"/>
      <c r="P364" s="6"/>
    </row>
    <row r="365" spans="1:16">
      <c r="A365" s="6"/>
      <c r="B365" s="835">
        <v>365</v>
      </c>
      <c r="C365" s="11">
        <v>660</v>
      </c>
      <c r="D365" s="160" t="s">
        <v>205</v>
      </c>
      <c r="E365" s="19"/>
      <c r="F365" s="13"/>
      <c r="G365" s="13"/>
      <c r="H365" s="6"/>
      <c r="I365" s="181"/>
      <c r="J365" s="181"/>
      <c r="K365" s="181"/>
      <c r="L365" s="181"/>
      <c r="M365" s="181"/>
      <c r="N365" s="48"/>
      <c r="O365" s="6"/>
      <c r="P365" s="6"/>
    </row>
    <row r="366" spans="1:16">
      <c r="A366" s="6"/>
      <c r="B366" s="835">
        <v>366</v>
      </c>
      <c r="C366" s="11"/>
      <c r="D366" s="98">
        <v>660.05</v>
      </c>
      <c r="E366" s="12" t="s">
        <v>206</v>
      </c>
      <c r="G366" s="13"/>
      <c r="H366" s="6"/>
      <c r="I366" s="193"/>
      <c r="J366" s="194"/>
      <c r="K366" s="194"/>
      <c r="L366" s="195"/>
      <c r="M366" s="194"/>
      <c r="N366" s="48"/>
      <c r="O366" s="6"/>
      <c r="P366" s="6"/>
    </row>
    <row r="367" spans="1:16">
      <c r="A367" s="6"/>
      <c r="B367" s="835">
        <v>367</v>
      </c>
      <c r="C367" s="11"/>
      <c r="D367" s="98">
        <v>660.1</v>
      </c>
      <c r="E367" s="12" t="s">
        <v>207</v>
      </c>
      <c r="G367" s="13"/>
      <c r="H367" s="6"/>
      <c r="I367" s="196"/>
      <c r="J367" s="197"/>
      <c r="K367" s="197"/>
      <c r="L367" s="199"/>
      <c r="M367" s="197"/>
      <c r="N367" s="48"/>
      <c r="O367" s="6"/>
      <c r="P367" s="6"/>
    </row>
    <row r="368" spans="1:16">
      <c r="A368" s="6"/>
      <c r="B368" s="835">
        <v>368</v>
      </c>
      <c r="C368" s="11"/>
      <c r="D368" s="98">
        <v>660.15</v>
      </c>
      <c r="E368" s="12" t="s">
        <v>208</v>
      </c>
      <c r="G368" s="13"/>
      <c r="H368" s="6"/>
      <c r="I368" s="196"/>
      <c r="J368" s="197"/>
      <c r="K368" s="197"/>
      <c r="L368" s="199"/>
      <c r="M368" s="197"/>
      <c r="N368" s="48"/>
      <c r="O368" s="6"/>
      <c r="P368" s="6"/>
    </row>
    <row r="369" spans="1:16">
      <c r="A369" s="6"/>
      <c r="B369" s="835">
        <v>369</v>
      </c>
      <c r="C369" s="11"/>
      <c r="D369" s="98">
        <v>660.2</v>
      </c>
      <c r="E369" s="12" t="s">
        <v>209</v>
      </c>
      <c r="G369" s="13"/>
      <c r="H369" s="6"/>
      <c r="I369" s="196"/>
      <c r="J369" s="197"/>
      <c r="K369" s="197"/>
      <c r="L369" s="199"/>
      <c r="M369" s="197"/>
      <c r="N369" s="48"/>
      <c r="O369" s="6"/>
      <c r="P369" s="6"/>
    </row>
    <row r="370" spans="1:16">
      <c r="A370" s="6"/>
      <c r="B370" s="835">
        <v>370</v>
      </c>
      <c r="C370" s="11"/>
      <c r="D370" s="98">
        <v>660.25</v>
      </c>
      <c r="E370" s="12" t="s">
        <v>210</v>
      </c>
      <c r="G370" s="13"/>
      <c r="H370" s="6"/>
      <c r="I370" s="196"/>
      <c r="J370" s="197"/>
      <c r="K370" s="197"/>
      <c r="L370" s="199"/>
      <c r="M370" s="197"/>
      <c r="N370" s="48"/>
      <c r="O370" s="6"/>
      <c r="P370" s="6"/>
    </row>
    <row r="371" spans="1:16">
      <c r="A371" s="6"/>
      <c r="B371" s="835">
        <v>371</v>
      </c>
      <c r="C371" s="11"/>
      <c r="D371" s="98">
        <v>660.3</v>
      </c>
      <c r="E371" s="12" t="s">
        <v>211</v>
      </c>
      <c r="G371" s="13"/>
      <c r="H371" s="6"/>
      <c r="I371" s="196"/>
      <c r="J371" s="197"/>
      <c r="K371" s="197"/>
      <c r="L371" s="199"/>
      <c r="M371" s="197"/>
      <c r="N371" s="48"/>
      <c r="O371" s="6"/>
      <c r="P371" s="6"/>
    </row>
    <row r="372" spans="1:16">
      <c r="A372" s="6"/>
      <c r="B372" s="835">
        <v>372</v>
      </c>
      <c r="C372" s="11"/>
      <c r="D372" s="98">
        <v>660.35</v>
      </c>
      <c r="E372" s="12" t="s">
        <v>212</v>
      </c>
      <c r="G372" s="13"/>
      <c r="H372" s="6"/>
      <c r="I372" s="196"/>
      <c r="J372" s="197"/>
      <c r="K372" s="197"/>
      <c r="L372" s="199"/>
      <c r="M372" s="197"/>
      <c r="N372" s="48"/>
      <c r="O372" s="6"/>
      <c r="P372" s="6"/>
    </row>
    <row r="373" spans="1:16">
      <c r="A373" s="6"/>
      <c r="B373" s="835">
        <v>373</v>
      </c>
      <c r="C373" s="11"/>
      <c r="D373" s="98">
        <v>660.4</v>
      </c>
      <c r="E373" s="12" t="s">
        <v>213</v>
      </c>
      <c r="G373" s="13"/>
      <c r="H373" s="6"/>
      <c r="I373" s="196"/>
      <c r="J373" s="197"/>
      <c r="K373" s="197"/>
      <c r="L373" s="199"/>
      <c r="M373" s="197"/>
      <c r="N373" s="48"/>
      <c r="O373" s="6"/>
      <c r="P373" s="6"/>
    </row>
    <row r="374" spans="1:16">
      <c r="A374" s="6"/>
      <c r="B374" s="835">
        <v>374</v>
      </c>
      <c r="C374" s="11"/>
      <c r="D374" s="98">
        <v>660.45</v>
      </c>
      <c r="E374" s="12" t="s">
        <v>81</v>
      </c>
      <c r="G374" s="13"/>
      <c r="H374" s="6"/>
      <c r="I374" s="196"/>
      <c r="J374" s="197"/>
      <c r="K374" s="197"/>
      <c r="L374" s="199"/>
      <c r="M374" s="197"/>
      <c r="N374" s="48"/>
      <c r="O374" s="6"/>
      <c r="P374" s="6"/>
    </row>
    <row r="375" spans="1:16">
      <c r="A375" s="6"/>
      <c r="B375" s="835">
        <v>375</v>
      </c>
      <c r="C375" s="11"/>
      <c r="D375" s="98">
        <v>660.95</v>
      </c>
      <c r="E375" s="13" t="s">
        <v>115</v>
      </c>
      <c r="G375" s="13"/>
      <c r="H375" s="6"/>
      <c r="I375" s="200"/>
      <c r="J375" s="201"/>
      <c r="K375" s="201"/>
      <c r="L375" s="215"/>
      <c r="M375" s="201"/>
      <c r="N375" s="48"/>
      <c r="O375" s="6"/>
      <c r="P375" s="6"/>
    </row>
    <row r="376" spans="1:16">
      <c r="A376" s="6"/>
      <c r="B376" s="835">
        <v>376</v>
      </c>
      <c r="C376" s="152" t="s">
        <v>304</v>
      </c>
      <c r="D376" s="98"/>
      <c r="E376" s="12"/>
      <c r="F376" s="13"/>
      <c r="G376" s="13"/>
      <c r="H376" s="6"/>
      <c r="I376" s="178">
        <f>SUM(I366:I375)</f>
        <v>0</v>
      </c>
      <c r="J376" s="170">
        <f>SUM(J366:J375)</f>
        <v>0</v>
      </c>
      <c r="K376" s="171">
        <f>SUM(K366:K375)</f>
        <v>0</v>
      </c>
      <c r="L376" s="212">
        <f>SUM(L366:L375)</f>
        <v>0</v>
      </c>
      <c r="M376" s="218">
        <f>SUM(M366:M375)</f>
        <v>0</v>
      </c>
      <c r="N376" s="48"/>
      <c r="O376" s="6"/>
      <c r="P376" s="6"/>
    </row>
    <row r="377" spans="1:16">
      <c r="A377" s="6"/>
      <c r="B377" s="835">
        <v>377</v>
      </c>
      <c r="C377" s="11">
        <v>665</v>
      </c>
      <c r="D377" s="160" t="s">
        <v>174</v>
      </c>
      <c r="E377" s="19"/>
      <c r="F377" s="23"/>
      <c r="G377" s="13"/>
      <c r="H377" s="6"/>
      <c r="I377" s="176"/>
      <c r="J377" s="176"/>
      <c r="K377" s="176"/>
      <c r="L377" s="176"/>
      <c r="M377" s="176"/>
      <c r="N377" s="48"/>
      <c r="O377" s="6"/>
      <c r="P377" s="6"/>
    </row>
    <row r="378" spans="1:16">
      <c r="A378" s="6"/>
      <c r="B378" s="835">
        <v>378</v>
      </c>
      <c r="C378" s="11"/>
      <c r="D378" s="98">
        <v>665.1</v>
      </c>
      <c r="E378" s="29">
        <f>+E144</f>
        <v>0</v>
      </c>
      <c r="G378" s="13"/>
      <c r="H378" s="6"/>
      <c r="I378" s="193"/>
      <c r="J378" s="194"/>
      <c r="K378" s="194"/>
      <c r="L378" s="195"/>
      <c r="M378" s="194"/>
      <c r="N378" s="48"/>
      <c r="O378" s="6"/>
      <c r="P378" s="6"/>
    </row>
    <row r="379" spans="1:16">
      <c r="A379" s="6"/>
      <c r="B379" s="835">
        <v>379</v>
      </c>
      <c r="C379" s="11"/>
      <c r="D379" s="98">
        <v>665.2</v>
      </c>
      <c r="E379" s="29">
        <f t="shared" ref="E379:E385" si="1">+E145</f>
        <v>0</v>
      </c>
      <c r="G379" s="13"/>
      <c r="H379" s="6"/>
      <c r="I379" s="196"/>
      <c r="J379" s="197"/>
      <c r="K379" s="197"/>
      <c r="L379" s="199"/>
      <c r="M379" s="197"/>
      <c r="N379" s="48"/>
      <c r="O379" s="6"/>
      <c r="P379" s="6"/>
    </row>
    <row r="380" spans="1:16">
      <c r="A380" s="6"/>
      <c r="B380" s="835">
        <v>380</v>
      </c>
      <c r="C380" s="11"/>
      <c r="D380" s="98">
        <v>665.3</v>
      </c>
      <c r="E380" s="29">
        <f t="shared" si="1"/>
        <v>0</v>
      </c>
      <c r="G380" s="13"/>
      <c r="H380" s="6"/>
      <c r="I380" s="196"/>
      <c r="J380" s="197"/>
      <c r="K380" s="197"/>
      <c r="L380" s="199"/>
      <c r="M380" s="197"/>
      <c r="N380" s="48"/>
      <c r="O380" s="6"/>
      <c r="P380" s="6"/>
    </row>
    <row r="381" spans="1:16">
      <c r="A381" s="6"/>
      <c r="B381" s="835">
        <v>381</v>
      </c>
      <c r="C381" s="11"/>
      <c r="D381" s="98">
        <v>665.4</v>
      </c>
      <c r="E381" s="29">
        <f t="shared" si="1"/>
        <v>0</v>
      </c>
      <c r="G381" s="13"/>
      <c r="H381" s="6"/>
      <c r="I381" s="196"/>
      <c r="J381" s="197"/>
      <c r="K381" s="197"/>
      <c r="L381" s="199"/>
      <c r="M381" s="197"/>
      <c r="N381" s="48"/>
      <c r="O381" s="6"/>
      <c r="P381" s="6"/>
    </row>
    <row r="382" spans="1:16">
      <c r="A382" s="6"/>
      <c r="B382" s="835">
        <v>382</v>
      </c>
      <c r="C382" s="11"/>
      <c r="D382" s="98">
        <v>665.5</v>
      </c>
      <c r="E382" s="29">
        <f t="shared" si="1"/>
        <v>0</v>
      </c>
      <c r="G382" s="13"/>
      <c r="H382" s="6"/>
      <c r="I382" s="196"/>
      <c r="J382" s="197"/>
      <c r="K382" s="197"/>
      <c r="L382" s="199"/>
      <c r="M382" s="197"/>
      <c r="N382" s="48"/>
      <c r="O382" s="6"/>
      <c r="P382" s="6"/>
    </row>
    <row r="383" spans="1:16">
      <c r="A383" s="6"/>
      <c r="B383" s="835">
        <v>383</v>
      </c>
      <c r="C383" s="11"/>
      <c r="D383" s="98">
        <v>665.6</v>
      </c>
      <c r="E383" s="29">
        <f t="shared" si="1"/>
        <v>0</v>
      </c>
      <c r="G383" s="13"/>
      <c r="H383" s="6"/>
      <c r="I383" s="196"/>
      <c r="J383" s="197"/>
      <c r="K383" s="197"/>
      <c r="L383" s="199"/>
      <c r="M383" s="197"/>
      <c r="N383" s="48"/>
      <c r="O383" s="6"/>
      <c r="P383" s="6"/>
    </row>
    <row r="384" spans="1:16">
      <c r="A384" s="6"/>
      <c r="B384" s="835">
        <v>384</v>
      </c>
      <c r="C384" s="11"/>
      <c r="D384" s="98">
        <v>665.7</v>
      </c>
      <c r="E384" s="29">
        <f t="shared" si="1"/>
        <v>0</v>
      </c>
      <c r="G384" s="13"/>
      <c r="H384" s="6"/>
      <c r="I384" s="196"/>
      <c r="J384" s="197"/>
      <c r="K384" s="197"/>
      <c r="L384" s="199"/>
      <c r="M384" s="197"/>
      <c r="N384" s="48"/>
      <c r="O384" s="6"/>
      <c r="P384" s="6"/>
    </row>
    <row r="385" spans="1:16">
      <c r="A385" s="6"/>
      <c r="B385" s="835">
        <v>385</v>
      </c>
      <c r="C385" s="11"/>
      <c r="D385" s="98">
        <v>665.8</v>
      </c>
      <c r="E385" s="29">
        <f t="shared" si="1"/>
        <v>0</v>
      </c>
      <c r="G385" s="13"/>
      <c r="H385" s="6"/>
      <c r="I385" s="196"/>
      <c r="J385" s="197"/>
      <c r="K385" s="197"/>
      <c r="L385" s="199"/>
      <c r="M385" s="197"/>
      <c r="N385" s="48"/>
      <c r="O385" s="6"/>
      <c r="P385" s="6"/>
    </row>
    <row r="386" spans="1:16">
      <c r="A386" s="6"/>
      <c r="B386" s="835">
        <v>386</v>
      </c>
      <c r="C386" s="11"/>
      <c r="D386" s="98">
        <v>665.9</v>
      </c>
      <c r="E386" s="29" t="str">
        <f>E152</f>
        <v>Other</v>
      </c>
      <c r="G386" s="13"/>
      <c r="H386" s="6"/>
      <c r="I386" s="196"/>
      <c r="J386" s="197"/>
      <c r="K386" s="197"/>
      <c r="L386" s="199"/>
      <c r="M386" s="197"/>
      <c r="N386" s="48"/>
      <c r="O386" s="6"/>
      <c r="P386" s="6"/>
    </row>
    <row r="387" spans="1:16">
      <c r="A387" s="6"/>
      <c r="B387" s="835">
        <v>387</v>
      </c>
      <c r="C387" s="152" t="s">
        <v>305</v>
      </c>
      <c r="D387" s="163"/>
      <c r="E387" s="12"/>
      <c r="F387" s="13"/>
      <c r="G387" s="13"/>
      <c r="H387" s="6"/>
      <c r="I387" s="178">
        <f>SUM(I378:I386)</f>
        <v>0</v>
      </c>
      <c r="J387" s="170">
        <f>SUM(J378:J386)</f>
        <v>0</v>
      </c>
      <c r="K387" s="171">
        <f>SUM(K378:K386)</f>
        <v>0</v>
      </c>
      <c r="L387" s="212">
        <f>SUM(L378:L386)</f>
        <v>0</v>
      </c>
      <c r="M387" s="218">
        <f>SUM(M378:M386)</f>
        <v>0</v>
      </c>
      <c r="N387" s="48"/>
      <c r="O387" s="6"/>
      <c r="P387" s="6"/>
    </row>
    <row r="388" spans="1:16">
      <c r="A388" s="6"/>
      <c r="B388" s="835">
        <v>388</v>
      </c>
      <c r="C388" s="11">
        <v>669</v>
      </c>
      <c r="D388" s="160" t="s">
        <v>111</v>
      </c>
      <c r="E388" s="19"/>
      <c r="F388" s="23"/>
      <c r="G388" s="13"/>
      <c r="H388" s="6"/>
      <c r="I388" s="184"/>
      <c r="J388" s="184"/>
      <c r="K388" s="184"/>
      <c r="L388" s="184"/>
      <c r="M388" s="184"/>
      <c r="N388" s="48"/>
      <c r="O388" s="6"/>
      <c r="P388" s="6"/>
    </row>
    <row r="389" spans="1:16">
      <c r="A389" s="6"/>
      <c r="B389" s="835">
        <v>389</v>
      </c>
      <c r="C389" s="11"/>
      <c r="D389" s="98">
        <v>669.05</v>
      </c>
      <c r="E389" s="13" t="s">
        <v>216</v>
      </c>
      <c r="H389" s="6"/>
      <c r="I389" s="198"/>
      <c r="J389" s="203"/>
      <c r="K389" s="203"/>
      <c r="L389" s="198"/>
      <c r="M389" s="203"/>
      <c r="N389" s="48"/>
      <c r="O389" s="6"/>
      <c r="P389" s="6"/>
    </row>
    <row r="390" spans="1:16">
      <c r="A390" s="6"/>
      <c r="B390" s="835">
        <v>390</v>
      </c>
      <c r="C390" s="11"/>
      <c r="D390" s="98">
        <v>669.1</v>
      </c>
      <c r="E390" s="13" t="s">
        <v>217</v>
      </c>
      <c r="H390" s="6"/>
      <c r="I390" s="199"/>
      <c r="J390" s="197"/>
      <c r="K390" s="197"/>
      <c r="L390" s="199"/>
      <c r="M390" s="197"/>
      <c r="N390" s="48"/>
      <c r="O390" s="6"/>
      <c r="P390" s="6"/>
    </row>
    <row r="391" spans="1:16">
      <c r="A391" s="6"/>
      <c r="B391" s="835">
        <v>391</v>
      </c>
      <c r="C391" s="11"/>
      <c r="D391" s="98">
        <v>669.15</v>
      </c>
      <c r="E391" s="13" t="s">
        <v>68</v>
      </c>
      <c r="H391" s="6"/>
      <c r="I391" s="199"/>
      <c r="J391" s="197"/>
      <c r="K391" s="197"/>
      <c r="L391" s="199"/>
      <c r="M391" s="197"/>
      <c r="N391" s="48"/>
      <c r="O391" s="6"/>
      <c r="P391" s="6"/>
    </row>
    <row r="392" spans="1:16">
      <c r="A392" s="6"/>
      <c r="B392" s="835">
        <v>392</v>
      </c>
      <c r="C392" s="11"/>
      <c r="D392" s="98">
        <v>669.2</v>
      </c>
      <c r="E392" s="13" t="s">
        <v>218</v>
      </c>
      <c r="H392" s="6"/>
      <c r="I392" s="199"/>
      <c r="J392" s="197"/>
      <c r="K392" s="197"/>
      <c r="L392" s="199"/>
      <c r="M392" s="197"/>
      <c r="N392" s="48"/>
      <c r="O392" s="6"/>
      <c r="P392" s="6"/>
    </row>
    <row r="393" spans="1:16">
      <c r="A393" s="6"/>
      <c r="B393" s="835">
        <v>393</v>
      </c>
      <c r="C393" s="11"/>
      <c r="D393" s="98">
        <v>669.25</v>
      </c>
      <c r="E393" s="13"/>
      <c r="H393" s="6"/>
      <c r="I393" s="199"/>
      <c r="J393" s="197"/>
      <c r="K393" s="197"/>
      <c r="L393" s="199"/>
      <c r="M393" s="197"/>
      <c r="N393" s="48"/>
      <c r="O393" s="6"/>
      <c r="P393" s="6"/>
    </row>
    <row r="394" spans="1:16">
      <c r="A394" s="6"/>
      <c r="B394" s="835">
        <v>394</v>
      </c>
      <c r="C394" s="11"/>
      <c r="D394" s="98">
        <v>669.3</v>
      </c>
      <c r="E394" s="13" t="s">
        <v>219</v>
      </c>
      <c r="H394" s="6"/>
      <c r="I394" s="199"/>
      <c r="J394" s="197"/>
      <c r="K394" s="197"/>
      <c r="L394" s="199"/>
      <c r="M394" s="197"/>
      <c r="N394" s="48"/>
      <c r="O394" s="6"/>
      <c r="P394" s="6"/>
    </row>
    <row r="395" spans="1:16">
      <c r="A395" s="6"/>
      <c r="B395" s="835">
        <v>395</v>
      </c>
      <c r="C395" s="11"/>
      <c r="D395" s="98">
        <v>669.35</v>
      </c>
      <c r="E395" s="13" t="s">
        <v>136</v>
      </c>
      <c r="H395" s="6"/>
      <c r="I395" s="199"/>
      <c r="J395" s="197"/>
      <c r="K395" s="197"/>
      <c r="L395" s="199"/>
      <c r="M395" s="197"/>
      <c r="N395" s="48"/>
      <c r="O395" s="6"/>
      <c r="P395" s="6"/>
    </row>
    <row r="396" spans="1:16">
      <c r="A396" s="6"/>
      <c r="B396" s="835">
        <v>396</v>
      </c>
      <c r="C396" s="11"/>
      <c r="D396" s="98">
        <v>669.4</v>
      </c>
      <c r="E396" s="13" t="s">
        <v>220</v>
      </c>
      <c r="H396" s="6"/>
      <c r="I396" s="199"/>
      <c r="J396" s="197"/>
      <c r="K396" s="197"/>
      <c r="L396" s="199"/>
      <c r="M396" s="197"/>
      <c r="N396" s="48"/>
      <c r="O396" s="6"/>
      <c r="P396" s="6"/>
    </row>
    <row r="397" spans="1:16">
      <c r="A397" s="6"/>
      <c r="B397" s="835">
        <v>397</v>
      </c>
      <c r="C397" s="11"/>
      <c r="D397" s="98">
        <v>669.45</v>
      </c>
      <c r="E397" s="13"/>
      <c r="H397" s="6"/>
      <c r="I397" s="199"/>
      <c r="J397" s="197"/>
      <c r="K397" s="197"/>
      <c r="L397" s="199"/>
      <c r="M397" s="197"/>
      <c r="N397" s="48"/>
      <c r="O397" s="6"/>
      <c r="P397" s="6"/>
    </row>
    <row r="398" spans="1:16">
      <c r="A398" s="6"/>
      <c r="B398" s="835">
        <v>398</v>
      </c>
      <c r="C398" s="11"/>
      <c r="D398" s="98">
        <v>669.5</v>
      </c>
      <c r="E398" s="13" t="s">
        <v>55</v>
      </c>
      <c r="H398" s="6"/>
      <c r="I398" s="199"/>
      <c r="J398" s="197"/>
      <c r="K398" s="197"/>
      <c r="L398" s="199"/>
      <c r="M398" s="197"/>
      <c r="N398" s="48"/>
      <c r="O398" s="6"/>
      <c r="P398" s="6"/>
    </row>
    <row r="399" spans="1:16">
      <c r="A399" s="6"/>
      <c r="B399" s="835">
        <v>399</v>
      </c>
      <c r="C399" s="11"/>
      <c r="D399" s="98">
        <v>669.55</v>
      </c>
      <c r="E399" s="13" t="s">
        <v>215</v>
      </c>
      <c r="H399" s="6"/>
      <c r="I399" s="199"/>
      <c r="J399" s="197"/>
      <c r="K399" s="197"/>
      <c r="L399" s="199"/>
      <c r="M399" s="197"/>
      <c r="N399" s="48"/>
      <c r="O399" s="6"/>
      <c r="P399" s="6"/>
    </row>
    <row r="400" spans="1:16">
      <c r="A400" s="6"/>
      <c r="B400" s="835">
        <v>400</v>
      </c>
      <c r="C400" s="11"/>
      <c r="D400" s="98">
        <v>669.95</v>
      </c>
      <c r="E400" s="13" t="s">
        <v>252</v>
      </c>
      <c r="H400" s="6"/>
      <c r="I400" s="199"/>
      <c r="J400" s="197"/>
      <c r="K400" s="197"/>
      <c r="L400" s="199"/>
      <c r="M400" s="197"/>
      <c r="N400" s="48"/>
      <c r="O400" s="6"/>
      <c r="P400" s="6"/>
    </row>
    <row r="401" spans="1:16">
      <c r="A401" s="6"/>
      <c r="B401" s="835">
        <v>401</v>
      </c>
      <c r="C401" s="152" t="s">
        <v>306</v>
      </c>
      <c r="D401" s="98"/>
      <c r="E401" s="13"/>
      <c r="H401" s="6"/>
      <c r="I401" s="178">
        <f>SUM(I389:I400)</f>
        <v>0</v>
      </c>
      <c r="J401" s="170">
        <f>SUM(J389:J400)</f>
        <v>0</v>
      </c>
      <c r="K401" s="171">
        <f>SUM(K389:K400)</f>
        <v>0</v>
      </c>
      <c r="L401" s="212">
        <f>SUM(L389:L400)</f>
        <v>0</v>
      </c>
      <c r="M401" s="218">
        <f>SUM(M389:M400)</f>
        <v>0</v>
      </c>
      <c r="N401" s="48"/>
      <c r="O401" s="6"/>
      <c r="P401" s="6"/>
    </row>
    <row r="402" spans="1:16">
      <c r="A402" s="6"/>
      <c r="B402" s="835">
        <v>402</v>
      </c>
      <c r="C402" s="11"/>
      <c r="D402" s="98"/>
      <c r="E402" s="12"/>
      <c r="F402" s="13"/>
      <c r="G402" s="13"/>
      <c r="H402" s="6"/>
      <c r="I402" s="190"/>
      <c r="J402" s="177"/>
      <c r="K402" s="177"/>
      <c r="L402" s="177"/>
      <c r="M402" s="177"/>
      <c r="N402" s="48"/>
      <c r="O402" s="6"/>
      <c r="P402" s="6"/>
    </row>
    <row r="403" spans="1:16">
      <c r="A403" s="6"/>
      <c r="B403" s="835">
        <v>403</v>
      </c>
      <c r="C403" s="11">
        <v>680</v>
      </c>
      <c r="D403" s="160" t="s">
        <v>132</v>
      </c>
      <c r="E403" s="19"/>
      <c r="F403" s="23"/>
      <c r="G403" s="13"/>
      <c r="H403" s="6"/>
      <c r="I403" s="198"/>
      <c r="J403" s="209"/>
      <c r="K403" s="210"/>
      <c r="L403" s="219"/>
      <c r="M403" s="209"/>
      <c r="N403" s="48"/>
      <c r="O403" s="6"/>
      <c r="P403" s="6"/>
    </row>
    <row r="404" spans="1:16">
      <c r="A404" s="6"/>
      <c r="B404" s="835">
        <v>404</v>
      </c>
      <c r="C404" s="11"/>
      <c r="D404" s="160"/>
      <c r="E404" s="19"/>
      <c r="F404" s="23"/>
      <c r="G404" s="13"/>
      <c r="H404" s="6"/>
      <c r="I404" s="176"/>
      <c r="J404" s="176"/>
      <c r="K404" s="176"/>
      <c r="L404" s="176"/>
      <c r="M404" s="176"/>
      <c r="N404" s="48"/>
      <c r="O404" s="6"/>
      <c r="P404" s="6"/>
    </row>
    <row r="405" spans="1:16" ht="13.8">
      <c r="A405" s="6"/>
      <c r="B405" s="835">
        <v>405</v>
      </c>
      <c r="C405" s="95" t="s">
        <v>307</v>
      </c>
      <c r="D405" s="98"/>
      <c r="E405" s="12"/>
      <c r="F405" s="13"/>
      <c r="G405" s="13"/>
      <c r="H405" s="6"/>
      <c r="I405" s="176"/>
      <c r="J405" s="176"/>
      <c r="K405" s="176"/>
      <c r="L405" s="176"/>
      <c r="M405" s="176"/>
      <c r="N405" s="48"/>
      <c r="O405" s="6"/>
      <c r="P405" s="6"/>
    </row>
    <row r="406" spans="1:16">
      <c r="A406" s="6"/>
      <c r="B406" s="835">
        <v>406</v>
      </c>
      <c r="C406" s="11">
        <v>520</v>
      </c>
      <c r="D406" s="160" t="s">
        <v>255</v>
      </c>
      <c r="E406" s="12"/>
      <c r="F406" s="13"/>
      <c r="G406" s="13"/>
      <c r="H406" s="6"/>
      <c r="I406" s="176"/>
      <c r="J406" s="176"/>
      <c r="K406" s="176"/>
      <c r="L406" s="176"/>
      <c r="M406" s="176"/>
      <c r="N406" s="48"/>
      <c r="O406" s="6"/>
      <c r="P406" s="6"/>
    </row>
    <row r="407" spans="1:16">
      <c r="A407" s="6"/>
      <c r="B407" s="835">
        <v>407</v>
      </c>
      <c r="C407" s="11"/>
      <c r="D407" s="98">
        <v>520.1</v>
      </c>
      <c r="E407" s="12" t="s">
        <v>256</v>
      </c>
      <c r="F407" s="13"/>
      <c r="G407" s="13"/>
      <c r="H407" s="6"/>
      <c r="I407" s="176"/>
      <c r="J407" s="176"/>
      <c r="K407" s="176"/>
      <c r="L407" s="176"/>
      <c r="M407" s="176"/>
      <c r="N407" s="48"/>
      <c r="O407" s="6"/>
      <c r="P407" s="6"/>
    </row>
    <row r="408" spans="1:16">
      <c r="A408" s="6"/>
      <c r="B408" s="835">
        <v>408</v>
      </c>
      <c r="C408" s="11"/>
      <c r="D408" s="98"/>
      <c r="E408" s="98">
        <v>520.11</v>
      </c>
      <c r="F408" s="13" t="s">
        <v>257</v>
      </c>
      <c r="G408" s="13"/>
      <c r="H408" s="6"/>
      <c r="I408" s="193"/>
      <c r="J408" s="194"/>
      <c r="K408" s="194"/>
      <c r="L408" s="195"/>
      <c r="M408" s="194"/>
      <c r="N408" s="48"/>
      <c r="O408" s="6"/>
      <c r="P408" s="6"/>
    </row>
    <row r="409" spans="1:16">
      <c r="A409" s="6"/>
      <c r="B409" s="835">
        <v>409</v>
      </c>
      <c r="C409" s="11"/>
      <c r="D409" s="98"/>
      <c r="E409" s="98">
        <v>520.12</v>
      </c>
      <c r="F409" s="13"/>
      <c r="G409" s="13"/>
      <c r="H409" s="6"/>
      <c r="I409" s="196"/>
      <c r="J409" s="197"/>
      <c r="K409" s="197"/>
      <c r="L409" s="199"/>
      <c r="M409" s="197"/>
      <c r="N409" s="48"/>
      <c r="O409" s="6"/>
      <c r="P409" s="6"/>
    </row>
    <row r="410" spans="1:16">
      <c r="A410" s="6"/>
      <c r="B410" s="835">
        <v>410</v>
      </c>
      <c r="C410" s="11"/>
      <c r="D410" s="98"/>
      <c r="E410" s="98">
        <v>520.13</v>
      </c>
      <c r="F410" s="13"/>
      <c r="G410" s="13"/>
      <c r="H410" s="6"/>
      <c r="I410" s="196"/>
      <c r="J410" s="197"/>
      <c r="K410" s="197"/>
      <c r="L410" s="199"/>
      <c r="M410" s="197"/>
      <c r="N410" s="48"/>
      <c r="O410" s="6"/>
      <c r="P410" s="6"/>
    </row>
    <row r="411" spans="1:16">
      <c r="A411" s="6"/>
      <c r="B411" s="835">
        <v>411</v>
      </c>
      <c r="C411" s="11"/>
      <c r="D411" s="98"/>
      <c r="E411" s="98">
        <v>520.14</v>
      </c>
      <c r="F411" s="13"/>
      <c r="G411" s="13"/>
      <c r="H411" s="6"/>
      <c r="I411" s="196"/>
      <c r="J411" s="197"/>
      <c r="K411" s="197"/>
      <c r="L411" s="199"/>
      <c r="M411" s="197"/>
      <c r="N411" s="48"/>
      <c r="O411" s="6"/>
      <c r="P411" s="6"/>
    </row>
    <row r="412" spans="1:16">
      <c r="A412" s="6"/>
      <c r="B412" s="835">
        <v>412</v>
      </c>
      <c r="C412" s="11"/>
      <c r="D412" s="98"/>
      <c r="E412" s="98">
        <v>520.15</v>
      </c>
      <c r="F412" s="13"/>
      <c r="G412" s="13"/>
      <c r="H412" s="6"/>
      <c r="I412" s="196"/>
      <c r="J412" s="197"/>
      <c r="K412" s="197"/>
      <c r="L412" s="199"/>
      <c r="M412" s="197"/>
      <c r="N412" s="48"/>
      <c r="O412" s="6"/>
      <c r="P412" s="6"/>
    </row>
    <row r="413" spans="1:16">
      <c r="A413" s="6"/>
      <c r="B413" s="835">
        <v>413</v>
      </c>
      <c r="C413" s="11"/>
      <c r="D413" s="98"/>
      <c r="E413" s="98">
        <v>520.19000000000005</v>
      </c>
      <c r="F413" s="13" t="s">
        <v>115</v>
      </c>
      <c r="G413" s="13"/>
      <c r="H413" s="6"/>
      <c r="I413" s="200"/>
      <c r="J413" s="201"/>
      <c r="K413" s="201"/>
      <c r="L413" s="202"/>
      <c r="M413" s="201"/>
      <c r="N413" s="48"/>
      <c r="O413" s="6"/>
      <c r="P413" s="6"/>
    </row>
    <row r="414" spans="1:16">
      <c r="A414" s="6"/>
      <c r="B414" s="835">
        <v>414</v>
      </c>
      <c r="C414" s="11"/>
      <c r="D414" s="98">
        <v>520.20000000000005</v>
      </c>
      <c r="E414" s="12" t="s">
        <v>258</v>
      </c>
      <c r="F414" s="13"/>
      <c r="G414" s="13"/>
      <c r="H414" s="6"/>
      <c r="I414" s="173"/>
      <c r="J414" s="173"/>
      <c r="K414" s="173"/>
      <c r="L414" s="173"/>
      <c r="M414" s="173"/>
      <c r="N414" s="48"/>
      <c r="O414" s="6"/>
      <c r="P414" s="6"/>
    </row>
    <row r="415" spans="1:16">
      <c r="A415" s="6"/>
      <c r="B415" s="835">
        <v>415</v>
      </c>
      <c r="C415" s="11"/>
      <c r="D415" s="98"/>
      <c r="E415" s="98">
        <v>520.21</v>
      </c>
      <c r="F415" s="13"/>
      <c r="G415" s="13"/>
      <c r="H415" s="6"/>
      <c r="I415" s="193"/>
      <c r="J415" s="194"/>
      <c r="K415" s="194"/>
      <c r="L415" s="195"/>
      <c r="M415" s="194"/>
      <c r="N415" s="48"/>
      <c r="O415" s="6"/>
      <c r="P415" s="6"/>
    </row>
    <row r="416" spans="1:16">
      <c r="A416" s="6"/>
      <c r="B416" s="835">
        <v>416</v>
      </c>
      <c r="C416" s="11"/>
      <c r="D416" s="98"/>
      <c r="E416" s="98">
        <v>520.22</v>
      </c>
      <c r="F416" s="13"/>
      <c r="G416" s="13"/>
      <c r="H416" s="6"/>
      <c r="I416" s="196"/>
      <c r="J416" s="197"/>
      <c r="K416" s="197"/>
      <c r="L416" s="199"/>
      <c r="M416" s="197"/>
      <c r="N416" s="48"/>
      <c r="O416" s="6"/>
      <c r="P416" s="6"/>
    </row>
    <row r="417" spans="1:16">
      <c r="A417" s="6"/>
      <c r="B417" s="835">
        <v>417</v>
      </c>
      <c r="C417" s="11"/>
      <c r="D417" s="98"/>
      <c r="E417" s="98">
        <v>520.23</v>
      </c>
      <c r="F417" s="13"/>
      <c r="G417" s="13"/>
      <c r="H417" s="6"/>
      <c r="I417" s="196"/>
      <c r="J417" s="197"/>
      <c r="K417" s="197"/>
      <c r="L417" s="199"/>
      <c r="M417" s="197"/>
      <c r="N417" s="48"/>
      <c r="O417" s="6"/>
      <c r="P417" s="6"/>
    </row>
    <row r="418" spans="1:16">
      <c r="A418" s="6"/>
      <c r="B418" s="835">
        <v>418</v>
      </c>
      <c r="C418" s="11"/>
      <c r="D418" s="98"/>
      <c r="E418" s="98">
        <v>520.24</v>
      </c>
      <c r="F418" s="13"/>
      <c r="G418" s="13"/>
      <c r="H418" s="6"/>
      <c r="I418" s="196"/>
      <c r="J418" s="197"/>
      <c r="K418" s="197"/>
      <c r="L418" s="199"/>
      <c r="M418" s="197"/>
      <c r="N418" s="48"/>
      <c r="O418" s="6"/>
      <c r="P418" s="6"/>
    </row>
    <row r="419" spans="1:16">
      <c r="A419" s="6"/>
      <c r="B419" s="835">
        <v>419</v>
      </c>
      <c r="C419" s="11"/>
      <c r="D419" s="98"/>
      <c r="E419" s="98">
        <v>520.25</v>
      </c>
      <c r="F419" s="13"/>
      <c r="G419" s="13"/>
      <c r="H419" s="6"/>
      <c r="I419" s="200"/>
      <c r="J419" s="201"/>
      <c r="K419" s="201"/>
      <c r="L419" s="202"/>
      <c r="M419" s="201"/>
      <c r="N419" s="48"/>
      <c r="O419" s="6"/>
      <c r="P419" s="6"/>
    </row>
    <row r="420" spans="1:16">
      <c r="A420" s="6"/>
      <c r="B420" s="835">
        <v>420</v>
      </c>
      <c r="C420" s="11"/>
      <c r="D420" s="98"/>
      <c r="E420" s="98">
        <v>520.29</v>
      </c>
      <c r="F420" s="13" t="s">
        <v>115</v>
      </c>
      <c r="G420" s="13"/>
      <c r="H420" s="6"/>
      <c r="I420" s="200"/>
      <c r="J420" s="201"/>
      <c r="K420" s="201"/>
      <c r="L420" s="202"/>
      <c r="M420" s="201"/>
      <c r="N420" s="48"/>
      <c r="O420" s="6"/>
      <c r="P420" s="6"/>
    </row>
    <row r="421" spans="1:16">
      <c r="A421" s="6"/>
      <c r="B421" s="835">
        <v>421</v>
      </c>
      <c r="C421" s="11"/>
      <c r="D421" s="98">
        <v>520.29999999999995</v>
      </c>
      <c r="E421" s="12" t="s">
        <v>0</v>
      </c>
      <c r="F421" s="13"/>
      <c r="G421" s="13"/>
      <c r="H421" s="6"/>
      <c r="I421" s="173"/>
      <c r="J421" s="173"/>
      <c r="K421" s="173"/>
      <c r="L421" s="173"/>
      <c r="M421" s="173"/>
      <c r="N421" s="48"/>
      <c r="O421" s="6"/>
      <c r="P421" s="6"/>
    </row>
    <row r="422" spans="1:16">
      <c r="A422" s="6"/>
      <c r="B422" s="835">
        <v>422</v>
      </c>
      <c r="C422" s="11"/>
      <c r="D422" s="98"/>
      <c r="E422" s="98">
        <v>520.30999999999995</v>
      </c>
      <c r="F422" s="13"/>
      <c r="G422" s="13"/>
      <c r="H422" s="6"/>
      <c r="I422" s="193"/>
      <c r="J422" s="194"/>
      <c r="K422" s="194"/>
      <c r="L422" s="195"/>
      <c r="M422" s="194"/>
      <c r="N422" s="48"/>
      <c r="O422" s="6"/>
      <c r="P422" s="6"/>
    </row>
    <row r="423" spans="1:16">
      <c r="A423" s="6"/>
      <c r="B423" s="835">
        <v>423</v>
      </c>
      <c r="C423" s="11"/>
      <c r="D423" s="98"/>
      <c r="E423" s="98">
        <v>520.32000000000005</v>
      </c>
      <c r="F423" s="13"/>
      <c r="G423" s="13"/>
      <c r="H423" s="6"/>
      <c r="I423" s="196"/>
      <c r="J423" s="197"/>
      <c r="K423" s="197"/>
      <c r="L423" s="199"/>
      <c r="M423" s="197"/>
      <c r="N423" s="48"/>
      <c r="O423" s="6"/>
      <c r="P423" s="6"/>
    </row>
    <row r="424" spans="1:16">
      <c r="A424" s="6"/>
      <c r="B424" s="835">
        <v>424</v>
      </c>
      <c r="C424" s="11"/>
      <c r="D424" s="98"/>
      <c r="E424" s="98">
        <v>520.33000000000004</v>
      </c>
      <c r="F424" s="13"/>
      <c r="G424" s="13"/>
      <c r="H424" s="6"/>
      <c r="I424" s="196"/>
      <c r="J424" s="197"/>
      <c r="K424" s="197"/>
      <c r="L424" s="199"/>
      <c r="M424" s="197"/>
      <c r="N424" s="48"/>
      <c r="O424" s="6"/>
      <c r="P424" s="6"/>
    </row>
    <row r="425" spans="1:16">
      <c r="A425" s="6"/>
      <c r="B425" s="835">
        <v>425</v>
      </c>
      <c r="C425" s="11"/>
      <c r="D425" s="98"/>
      <c r="E425" s="98">
        <v>520.34</v>
      </c>
      <c r="F425" s="13"/>
      <c r="G425" s="13"/>
      <c r="H425" s="6"/>
      <c r="I425" s="196"/>
      <c r="J425" s="197"/>
      <c r="K425" s="197"/>
      <c r="L425" s="199"/>
      <c r="M425" s="197"/>
      <c r="N425" s="48"/>
      <c r="O425" s="6"/>
      <c r="P425" s="6"/>
    </row>
    <row r="426" spans="1:16">
      <c r="A426" s="6"/>
      <c r="B426" s="835">
        <v>426</v>
      </c>
      <c r="C426" s="11"/>
      <c r="D426" s="98"/>
      <c r="E426" s="98">
        <v>520.35</v>
      </c>
      <c r="F426" s="13"/>
      <c r="G426" s="13"/>
      <c r="H426" s="6"/>
      <c r="I426" s="196"/>
      <c r="J426" s="197"/>
      <c r="K426" s="197"/>
      <c r="L426" s="199"/>
      <c r="M426" s="197"/>
      <c r="N426" s="48"/>
      <c r="O426" s="6"/>
      <c r="P426" s="6"/>
    </row>
    <row r="427" spans="1:16">
      <c r="A427" s="1"/>
      <c r="B427" s="835">
        <v>427</v>
      </c>
      <c r="C427" s="1"/>
      <c r="D427" s="158">
        <v>520.4</v>
      </c>
      <c r="E427" s="97"/>
      <c r="F427" s="1"/>
      <c r="G427" s="1"/>
      <c r="H427" s="1"/>
      <c r="I427" s="196"/>
      <c r="J427" s="197"/>
      <c r="K427" s="197"/>
      <c r="L427" s="199"/>
      <c r="M427" s="197"/>
      <c r="N427" s="48"/>
    </row>
    <row r="428" spans="1:16">
      <c r="A428" s="1"/>
      <c r="B428" s="835">
        <v>428</v>
      </c>
      <c r="C428" s="1"/>
      <c r="D428" s="158">
        <v>520.9</v>
      </c>
      <c r="E428" s="1" t="s">
        <v>115</v>
      </c>
      <c r="F428" s="1"/>
      <c r="G428" s="1"/>
      <c r="H428" s="1"/>
      <c r="I428" s="200"/>
      <c r="J428" s="201"/>
      <c r="K428" s="201"/>
      <c r="L428" s="202"/>
      <c r="M428" s="201"/>
      <c r="N428" s="48"/>
    </row>
    <row r="429" spans="1:16">
      <c r="A429" s="1"/>
      <c r="B429" s="835">
        <v>429</v>
      </c>
      <c r="C429" s="152" t="s">
        <v>308</v>
      </c>
      <c r="D429" s="158"/>
      <c r="E429" s="1"/>
      <c r="F429" s="1"/>
      <c r="G429" s="1"/>
      <c r="H429" s="1"/>
      <c r="I429" s="178">
        <f>SUM(I408:I428)</f>
        <v>0</v>
      </c>
      <c r="J429" s="170">
        <f>SUM(J408:J428)</f>
        <v>0</v>
      </c>
      <c r="K429" s="171">
        <f>SUM(K408:K428)</f>
        <v>0</v>
      </c>
      <c r="L429" s="212">
        <f>SUM(L408:L428)</f>
        <v>0</v>
      </c>
      <c r="M429" s="218">
        <f>SUM(M408:M428)</f>
        <v>0</v>
      </c>
      <c r="N429" s="48"/>
    </row>
    <row r="430" spans="1:16">
      <c r="A430" s="1"/>
      <c r="B430" s="835">
        <v>430</v>
      </c>
      <c r="C430" s="11">
        <v>540</v>
      </c>
      <c r="D430" s="160" t="s">
        <v>253</v>
      </c>
      <c r="E430" s="12"/>
      <c r="F430" s="1"/>
      <c r="G430" s="1"/>
      <c r="H430" s="1"/>
      <c r="I430" s="176"/>
      <c r="J430" s="176"/>
      <c r="K430" s="176"/>
      <c r="L430" s="176"/>
      <c r="M430" s="176"/>
      <c r="N430" s="48"/>
    </row>
    <row r="431" spans="1:16">
      <c r="A431" s="1"/>
      <c r="B431" s="835">
        <v>431</v>
      </c>
      <c r="C431" s="11"/>
      <c r="D431" s="98">
        <v>540.1</v>
      </c>
      <c r="E431" s="12" t="s">
        <v>82</v>
      </c>
      <c r="F431" s="1"/>
      <c r="G431" s="1"/>
      <c r="H431" s="1"/>
      <c r="I431" s="193"/>
      <c r="J431" s="194"/>
      <c r="K431" s="194"/>
      <c r="L431" s="195"/>
      <c r="M431" s="194"/>
      <c r="N431" s="48"/>
    </row>
    <row r="432" spans="1:16">
      <c r="A432" s="1"/>
      <c r="B432" s="835">
        <v>432</v>
      </c>
      <c r="C432" s="11"/>
      <c r="D432" s="98">
        <v>540.20000000000005</v>
      </c>
      <c r="E432" s="12" t="s">
        <v>84</v>
      </c>
      <c r="F432" s="1"/>
      <c r="G432" s="1"/>
      <c r="H432" s="1"/>
      <c r="I432" s="196"/>
      <c r="J432" s="197"/>
      <c r="K432" s="197"/>
      <c r="L432" s="199"/>
      <c r="M432" s="197"/>
      <c r="N432" s="48"/>
    </row>
    <row r="433" spans="1:14">
      <c r="A433" s="1"/>
      <c r="B433" s="835">
        <v>433</v>
      </c>
      <c r="C433" s="11"/>
      <c r="D433" s="98">
        <v>540.29999999999995</v>
      </c>
      <c r="E433" s="12" t="s">
        <v>254</v>
      </c>
      <c r="F433" s="1"/>
      <c r="G433" s="1"/>
      <c r="H433" s="1"/>
      <c r="I433" s="196"/>
      <c r="J433" s="197"/>
      <c r="K433" s="197"/>
      <c r="L433" s="199"/>
      <c r="M433" s="197"/>
      <c r="N433" s="48"/>
    </row>
    <row r="434" spans="1:14">
      <c r="A434" s="1"/>
      <c r="B434" s="835">
        <v>434</v>
      </c>
      <c r="C434" s="11"/>
      <c r="D434" s="98">
        <v>540.4</v>
      </c>
      <c r="E434" s="12"/>
      <c r="F434" s="1"/>
      <c r="G434" s="1"/>
      <c r="H434" s="1"/>
      <c r="I434" s="196"/>
      <c r="J434" s="197"/>
      <c r="K434" s="197"/>
      <c r="L434" s="199"/>
      <c r="M434" s="197"/>
      <c r="N434" s="48"/>
    </row>
    <row r="435" spans="1:14">
      <c r="A435" s="1"/>
      <c r="B435" s="835">
        <v>435</v>
      </c>
      <c r="C435" s="1"/>
      <c r="D435" s="98">
        <v>540.5</v>
      </c>
      <c r="E435" s="1"/>
      <c r="F435" s="1"/>
      <c r="G435" s="1"/>
      <c r="H435" s="1"/>
      <c r="I435" s="196"/>
      <c r="J435" s="197"/>
      <c r="K435" s="197"/>
      <c r="L435" s="199"/>
      <c r="M435" s="197"/>
      <c r="N435" s="48"/>
    </row>
    <row r="436" spans="1:14">
      <c r="A436" s="1"/>
      <c r="B436" s="835">
        <v>436</v>
      </c>
      <c r="C436" s="1"/>
      <c r="D436" s="98">
        <v>540.9</v>
      </c>
      <c r="E436" s="12" t="s">
        <v>115</v>
      </c>
      <c r="F436" s="1"/>
      <c r="G436" s="1"/>
      <c r="H436" s="1"/>
      <c r="I436" s="200"/>
      <c r="J436" s="201"/>
      <c r="K436" s="201"/>
      <c r="L436" s="202"/>
      <c r="M436" s="201"/>
      <c r="N436" s="48"/>
    </row>
    <row r="437" spans="1:14">
      <c r="A437" s="1"/>
      <c r="B437" s="835">
        <v>437</v>
      </c>
      <c r="C437" s="152" t="s">
        <v>309</v>
      </c>
      <c r="D437" s="98"/>
      <c r="E437" s="12"/>
      <c r="F437" s="1"/>
      <c r="G437" s="1"/>
      <c r="H437" s="1"/>
      <c r="I437" s="178">
        <f>SUM(I431:I436)</f>
        <v>0</v>
      </c>
      <c r="J437" s="170">
        <f>SUM(J431:J436)</f>
        <v>0</v>
      </c>
      <c r="K437" s="171">
        <f>SUM(K431:K436)</f>
        <v>0</v>
      </c>
      <c r="L437" s="212">
        <f>SUM(L431:L436)</f>
        <v>0</v>
      </c>
      <c r="M437" s="218">
        <f>SUM(M431:M436)</f>
        <v>0</v>
      </c>
      <c r="N437" s="48"/>
    </row>
    <row r="438" spans="1:14">
      <c r="A438" s="1"/>
      <c r="B438" s="835">
        <v>438</v>
      </c>
      <c r="C438" s="1"/>
      <c r="D438" s="158"/>
      <c r="E438" s="1"/>
      <c r="F438" s="1"/>
      <c r="G438" s="1"/>
      <c r="H438" s="1"/>
      <c r="I438" s="173"/>
      <c r="J438" s="189"/>
      <c r="K438" s="189"/>
      <c r="L438" s="189"/>
      <c r="M438" s="189"/>
      <c r="N438" s="48"/>
    </row>
    <row r="439" spans="1:14">
      <c r="A439" s="1"/>
      <c r="B439" s="835">
        <v>439</v>
      </c>
      <c r="C439" s="1">
        <v>573</v>
      </c>
      <c r="D439" s="159" t="s">
        <v>10</v>
      </c>
      <c r="E439" s="1"/>
      <c r="F439" s="1"/>
      <c r="G439" s="1"/>
      <c r="H439" s="1"/>
      <c r="I439" s="210"/>
      <c r="J439" s="197"/>
      <c r="K439" s="197"/>
      <c r="L439" s="198"/>
      <c r="M439" s="197"/>
      <c r="N439" s="48"/>
    </row>
    <row r="440" spans="1:14">
      <c r="A440" s="1"/>
      <c r="B440" s="835">
        <v>440</v>
      </c>
      <c r="C440" s="1"/>
      <c r="D440" s="158"/>
      <c r="E440" s="1"/>
      <c r="F440" s="1"/>
      <c r="G440" s="1"/>
      <c r="H440" s="1"/>
      <c r="I440" s="176"/>
      <c r="J440" s="177"/>
      <c r="K440" s="177"/>
      <c r="L440" s="177"/>
      <c r="M440" s="177"/>
      <c r="N440" s="48"/>
    </row>
    <row r="441" spans="1:14">
      <c r="A441" s="1"/>
      <c r="B441" s="835">
        <v>441</v>
      </c>
      <c r="C441" s="1">
        <v>582</v>
      </c>
      <c r="D441" s="159" t="s">
        <v>1</v>
      </c>
      <c r="E441" s="1"/>
      <c r="F441" s="1"/>
      <c r="G441" s="1"/>
      <c r="H441" s="1"/>
      <c r="I441" s="176"/>
      <c r="J441" s="176"/>
      <c r="K441" s="176"/>
      <c r="L441" s="176"/>
      <c r="M441" s="176"/>
      <c r="N441" s="48"/>
    </row>
    <row r="442" spans="1:14">
      <c r="A442" s="1"/>
      <c r="B442" s="835">
        <v>442</v>
      </c>
      <c r="D442" s="162">
        <v>582.1</v>
      </c>
      <c r="E442" s="7" t="s">
        <v>11</v>
      </c>
      <c r="I442" s="184"/>
      <c r="J442" s="184"/>
      <c r="K442" s="184"/>
      <c r="L442" s="184"/>
      <c r="M442" s="184"/>
      <c r="N442" s="48"/>
    </row>
    <row r="443" spans="1:14">
      <c r="A443" s="1"/>
      <c r="B443" s="835">
        <v>443</v>
      </c>
      <c r="E443" s="97">
        <v>582.11</v>
      </c>
      <c r="F443" s="7" t="s">
        <v>12</v>
      </c>
      <c r="I443" s="196"/>
      <c r="J443" s="197"/>
      <c r="K443" s="197"/>
      <c r="L443" s="198"/>
      <c r="M443" s="197"/>
      <c r="N443" s="48"/>
    </row>
    <row r="444" spans="1:14">
      <c r="A444" s="1"/>
      <c r="B444" s="835">
        <v>444</v>
      </c>
      <c r="E444" s="97">
        <v>582.12</v>
      </c>
      <c r="F444" s="7" t="s">
        <v>13</v>
      </c>
      <c r="I444" s="196"/>
      <c r="J444" s="197"/>
      <c r="K444" s="197"/>
      <c r="L444" s="199"/>
      <c r="M444" s="197"/>
      <c r="N444" s="48"/>
    </row>
    <row r="445" spans="1:14">
      <c r="A445" s="1"/>
      <c r="B445" s="835">
        <v>445</v>
      </c>
      <c r="E445" s="97">
        <v>582.19000000000005</v>
      </c>
      <c r="F445" s="7" t="s">
        <v>115</v>
      </c>
      <c r="I445" s="196"/>
      <c r="J445" s="197"/>
      <c r="K445" s="197"/>
      <c r="L445" s="199"/>
      <c r="M445" s="197"/>
      <c r="N445" s="48"/>
    </row>
    <row r="446" spans="1:14">
      <c r="A446" s="1"/>
      <c r="B446" s="835">
        <v>446</v>
      </c>
      <c r="D446" s="162">
        <v>582.79999999999995</v>
      </c>
      <c r="E446" s="7" t="s">
        <v>336</v>
      </c>
      <c r="I446" s="196"/>
      <c r="J446" s="197"/>
      <c r="K446" s="197"/>
      <c r="L446" s="199"/>
      <c r="M446" s="197"/>
      <c r="N446" s="48"/>
    </row>
    <row r="447" spans="1:14">
      <c r="A447" s="1"/>
      <c r="B447" s="835">
        <v>447</v>
      </c>
      <c r="D447" s="162">
        <v>582.9</v>
      </c>
      <c r="E447" s="7" t="s">
        <v>115</v>
      </c>
      <c r="I447" s="196"/>
      <c r="J447" s="197"/>
      <c r="K447" s="197"/>
      <c r="L447" s="199"/>
      <c r="M447" s="197"/>
      <c r="N447" s="48"/>
    </row>
    <row r="448" spans="1:14">
      <c r="A448" s="1"/>
      <c r="B448" s="835">
        <v>448</v>
      </c>
      <c r="C448" s="152" t="s">
        <v>310</v>
      </c>
      <c r="I448" s="178">
        <f>SUM(I443:I447)</f>
        <v>0</v>
      </c>
      <c r="J448" s="170">
        <f>SUM(J443:J447)</f>
        <v>0</v>
      </c>
      <c r="K448" s="171">
        <f>SUM(K443:K447)</f>
        <v>0</v>
      </c>
      <c r="L448" s="212">
        <f>SUM(L443:L447)</f>
        <v>0</v>
      </c>
      <c r="M448" s="218">
        <f>SUM(M443:M447)</f>
        <v>0</v>
      </c>
      <c r="N448" s="48"/>
    </row>
    <row r="449" spans="1:14">
      <c r="A449" s="1"/>
      <c r="B449" s="835">
        <v>449</v>
      </c>
      <c r="C449" s="7">
        <v>585</v>
      </c>
      <c r="D449" s="164" t="s">
        <v>2</v>
      </c>
      <c r="I449" s="214"/>
      <c r="J449" s="214"/>
      <c r="K449" s="214"/>
      <c r="L449" s="214"/>
      <c r="M449" s="214"/>
      <c r="N449" s="48"/>
    </row>
    <row r="450" spans="1:14">
      <c r="A450" s="1"/>
      <c r="B450" s="835">
        <v>450</v>
      </c>
      <c r="D450" s="162">
        <v>585.1</v>
      </c>
      <c r="E450" s="7" t="s">
        <v>14</v>
      </c>
      <c r="I450" s="193"/>
      <c r="J450" s="194"/>
      <c r="K450" s="197"/>
      <c r="L450" s="195"/>
      <c r="M450" s="197"/>
      <c r="N450" s="48"/>
    </row>
    <row r="451" spans="1:14">
      <c r="A451" s="1"/>
      <c r="B451" s="835">
        <v>451</v>
      </c>
      <c r="D451" s="162">
        <v>585.20000000000005</v>
      </c>
      <c r="E451" s="7" t="s">
        <v>15</v>
      </c>
      <c r="I451" s="196"/>
      <c r="J451" s="197"/>
      <c r="K451" s="197"/>
      <c r="L451" s="199"/>
      <c r="M451" s="197"/>
      <c r="N451" s="48"/>
    </row>
    <row r="452" spans="1:14">
      <c r="A452" s="1"/>
      <c r="B452" s="835">
        <v>452</v>
      </c>
      <c r="D452" s="162">
        <v>585.29999999999995</v>
      </c>
      <c r="E452" s="7" t="s">
        <v>83</v>
      </c>
      <c r="I452" s="196"/>
      <c r="J452" s="197"/>
      <c r="K452" s="197"/>
      <c r="L452" s="199"/>
      <c r="M452" s="197"/>
      <c r="N452" s="48"/>
    </row>
    <row r="453" spans="1:14">
      <c r="A453" s="1"/>
      <c r="B453" s="835">
        <v>453</v>
      </c>
      <c r="D453" s="162">
        <v>585.4</v>
      </c>
      <c r="I453" s="196"/>
      <c r="J453" s="197"/>
      <c r="K453" s="197"/>
      <c r="L453" s="199"/>
      <c r="M453" s="197"/>
      <c r="N453" s="48"/>
    </row>
    <row r="454" spans="1:14">
      <c r="A454" s="1"/>
      <c r="B454" s="835">
        <v>454</v>
      </c>
      <c r="D454" s="162">
        <v>585.5</v>
      </c>
      <c r="I454" s="196"/>
      <c r="J454" s="197"/>
      <c r="K454" s="197"/>
      <c r="L454" s="199"/>
      <c r="M454" s="197"/>
      <c r="N454" s="48"/>
    </row>
    <row r="455" spans="1:14">
      <c r="A455" s="1"/>
      <c r="B455" s="835">
        <v>455</v>
      </c>
      <c r="D455" s="162">
        <v>585.9</v>
      </c>
      <c r="E455" s="7" t="s">
        <v>115</v>
      </c>
      <c r="I455" s="200"/>
      <c r="J455" s="201"/>
      <c r="K455" s="201"/>
      <c r="L455" s="202"/>
      <c r="M455" s="201"/>
      <c r="N455" s="48"/>
    </row>
    <row r="456" spans="1:14">
      <c r="A456" s="1"/>
      <c r="B456" s="835">
        <v>456</v>
      </c>
      <c r="C456" s="152" t="s">
        <v>311</v>
      </c>
      <c r="I456" s="178">
        <f>SUM(I450:I455)</f>
        <v>0</v>
      </c>
      <c r="J456" s="170">
        <f>SUM(J450:J455)</f>
        <v>0</v>
      </c>
      <c r="K456" s="171">
        <f>SUM(K450:K455)</f>
        <v>0</v>
      </c>
      <c r="L456" s="212">
        <f>SUM(L450:L455)</f>
        <v>0</v>
      </c>
      <c r="M456" s="218">
        <f>SUM(M450:M455)</f>
        <v>0</v>
      </c>
      <c r="N456" s="48"/>
    </row>
    <row r="457" spans="1:14">
      <c r="A457" s="1"/>
      <c r="B457" s="835">
        <v>457</v>
      </c>
      <c r="C457" s="152"/>
      <c r="I457" s="173"/>
      <c r="J457" s="173"/>
      <c r="K457" s="173"/>
      <c r="L457" s="173"/>
      <c r="M457" s="173"/>
      <c r="N457" s="48"/>
    </row>
    <row r="458" spans="1:14">
      <c r="A458" s="1"/>
      <c r="B458" s="835">
        <v>458</v>
      </c>
      <c r="C458" s="7">
        <v>588</v>
      </c>
      <c r="D458" s="164" t="s">
        <v>3</v>
      </c>
      <c r="I458" s="219"/>
      <c r="J458" s="209"/>
      <c r="K458" s="210"/>
      <c r="L458" s="219"/>
      <c r="M458" s="209"/>
      <c r="N458" s="48"/>
    </row>
    <row r="459" spans="1:14">
      <c r="A459" s="1"/>
      <c r="B459" s="835">
        <v>459</v>
      </c>
      <c r="D459" s="165"/>
      <c r="I459" s="173"/>
      <c r="J459" s="173"/>
      <c r="K459" s="173"/>
      <c r="L459" s="173"/>
      <c r="M459" s="173"/>
      <c r="N459" s="48"/>
    </row>
    <row r="460" spans="1:14">
      <c r="A460" s="1"/>
      <c r="B460" s="835">
        <v>460</v>
      </c>
      <c r="C460" s="7">
        <v>590</v>
      </c>
      <c r="D460" s="164" t="s">
        <v>16</v>
      </c>
      <c r="I460" s="219"/>
      <c r="J460" s="209"/>
      <c r="K460" s="210"/>
      <c r="L460" s="219"/>
      <c r="M460" s="209"/>
      <c r="N460" s="48"/>
    </row>
    <row r="461" spans="1:14">
      <c r="A461" s="1"/>
      <c r="B461" s="835">
        <v>461</v>
      </c>
      <c r="C461" s="7">
        <v>595</v>
      </c>
      <c r="D461" s="164" t="s">
        <v>17</v>
      </c>
      <c r="I461" s="181"/>
      <c r="J461" s="181"/>
      <c r="K461" s="176"/>
      <c r="L461" s="176"/>
      <c r="M461" s="176"/>
      <c r="N461" s="48"/>
    </row>
    <row r="462" spans="1:14">
      <c r="A462" s="1"/>
      <c r="B462" s="835">
        <v>462</v>
      </c>
      <c r="E462" s="27">
        <v>595.04999999999995</v>
      </c>
      <c r="I462" s="219"/>
      <c r="J462" s="209"/>
      <c r="K462" s="209"/>
      <c r="L462" s="209"/>
      <c r="M462" s="209"/>
      <c r="N462" s="48"/>
    </row>
    <row r="463" spans="1:14">
      <c r="A463" s="1"/>
      <c r="B463" s="835">
        <v>463</v>
      </c>
      <c r="E463" s="27">
        <v>595.1</v>
      </c>
      <c r="F463" s="7" t="s">
        <v>18</v>
      </c>
      <c r="I463" s="219"/>
      <c r="J463" s="209"/>
      <c r="K463" s="209"/>
      <c r="L463" s="209"/>
      <c r="M463" s="209"/>
      <c r="N463" s="48"/>
    </row>
    <row r="464" spans="1:14">
      <c r="A464" s="1"/>
      <c r="B464" s="835">
        <v>464</v>
      </c>
      <c r="E464" s="27">
        <v>595.15</v>
      </c>
      <c r="F464" s="7" t="s">
        <v>69</v>
      </c>
      <c r="I464" s="219"/>
      <c r="J464" s="209"/>
      <c r="K464" s="209"/>
      <c r="L464" s="209"/>
      <c r="M464" s="209"/>
      <c r="N464" s="48"/>
    </row>
    <row r="465" spans="1:14">
      <c r="A465" s="1"/>
      <c r="B465" s="835">
        <v>465</v>
      </c>
      <c r="E465" s="27">
        <v>595.20000000000005</v>
      </c>
      <c r="F465" s="7" t="s">
        <v>20</v>
      </c>
      <c r="I465" s="219"/>
      <c r="J465" s="209"/>
      <c r="K465" s="209"/>
      <c r="L465" s="209"/>
      <c r="M465" s="209"/>
      <c r="N465" s="48"/>
    </row>
    <row r="466" spans="1:14">
      <c r="A466" s="1"/>
      <c r="B466" s="835">
        <v>466</v>
      </c>
      <c r="E466" s="27">
        <v>595.25</v>
      </c>
      <c r="F466" s="7" t="s">
        <v>19</v>
      </c>
      <c r="I466" s="219"/>
      <c r="J466" s="209"/>
      <c r="K466" s="209"/>
      <c r="L466" s="209"/>
      <c r="M466" s="209"/>
      <c r="N466" s="48"/>
    </row>
    <row r="467" spans="1:14">
      <c r="A467" s="1"/>
      <c r="B467" s="835">
        <v>467</v>
      </c>
      <c r="E467" s="27">
        <v>595.29999999999995</v>
      </c>
      <c r="F467" s="7" t="s">
        <v>70</v>
      </c>
      <c r="I467" s="219"/>
      <c r="J467" s="209"/>
      <c r="K467" s="209"/>
      <c r="L467" s="209"/>
      <c r="M467" s="209"/>
      <c r="N467" s="48"/>
    </row>
    <row r="468" spans="1:14">
      <c r="A468" s="1"/>
      <c r="B468" s="835">
        <v>468</v>
      </c>
      <c r="E468" s="27">
        <v>595.35</v>
      </c>
      <c r="F468" s="7" t="s">
        <v>71</v>
      </c>
      <c r="I468" s="219"/>
      <c r="J468" s="209"/>
      <c r="K468" s="209"/>
      <c r="L468" s="209"/>
      <c r="M468" s="209"/>
      <c r="N468" s="48"/>
    </row>
    <row r="469" spans="1:14">
      <c r="A469" s="1"/>
      <c r="B469" s="835">
        <v>469</v>
      </c>
      <c r="E469" s="27">
        <v>595.4</v>
      </c>
      <c r="F469" s="7" t="s">
        <v>72</v>
      </c>
      <c r="I469" s="219"/>
      <c r="J469" s="209"/>
      <c r="K469" s="209"/>
      <c r="L469" s="209"/>
      <c r="M469" s="209"/>
      <c r="N469" s="48"/>
    </row>
    <row r="470" spans="1:14">
      <c r="A470" s="1"/>
      <c r="B470" s="835">
        <v>470</v>
      </c>
      <c r="E470" s="27">
        <v>595.45000000000005</v>
      </c>
      <c r="F470" s="7" t="s">
        <v>73</v>
      </c>
      <c r="I470" s="219"/>
      <c r="J470" s="209"/>
      <c r="K470" s="209"/>
      <c r="L470" s="209"/>
      <c r="M470" s="209"/>
      <c r="N470" s="48"/>
    </row>
    <row r="471" spans="1:14">
      <c r="A471" s="1"/>
      <c r="B471" s="835">
        <v>471</v>
      </c>
      <c r="E471" s="27">
        <v>595.5</v>
      </c>
      <c r="F471" s="7" t="s">
        <v>21</v>
      </c>
      <c r="I471" s="219"/>
      <c r="J471" s="209"/>
      <c r="K471" s="209"/>
      <c r="L471" s="209"/>
      <c r="M471" s="209"/>
      <c r="N471" s="48"/>
    </row>
    <row r="472" spans="1:14">
      <c r="A472" s="1"/>
      <c r="B472" s="835">
        <v>472</v>
      </c>
      <c r="E472" s="27">
        <v>595.54999999999995</v>
      </c>
      <c r="F472" s="7" t="s">
        <v>74</v>
      </c>
      <c r="I472" s="219"/>
      <c r="J472" s="209"/>
      <c r="K472" s="209"/>
      <c r="L472" s="209"/>
      <c r="M472" s="209"/>
      <c r="N472" s="48"/>
    </row>
    <row r="473" spans="1:14">
      <c r="A473" s="1"/>
      <c r="B473" s="835">
        <v>473</v>
      </c>
      <c r="E473" s="27">
        <v>595.6</v>
      </c>
      <c r="F473" s="7" t="s">
        <v>75</v>
      </c>
      <c r="I473" s="219"/>
      <c r="J473" s="209"/>
      <c r="K473" s="209"/>
      <c r="L473" s="209"/>
      <c r="M473" s="209"/>
      <c r="N473" s="48"/>
    </row>
    <row r="474" spans="1:14">
      <c r="A474" s="1"/>
      <c r="B474" s="835">
        <v>474</v>
      </c>
      <c r="E474" s="27">
        <v>595.65</v>
      </c>
      <c r="F474" s="7" t="s">
        <v>76</v>
      </c>
      <c r="I474" s="219"/>
      <c r="J474" s="209"/>
      <c r="K474" s="209"/>
      <c r="L474" s="209"/>
      <c r="M474" s="209"/>
      <c r="N474" s="48"/>
    </row>
    <row r="475" spans="1:14">
      <c r="A475" s="1"/>
      <c r="B475" s="835">
        <v>475</v>
      </c>
      <c r="E475" s="27">
        <v>595.70000000000005</v>
      </c>
      <c r="F475" s="7" t="s">
        <v>77</v>
      </c>
      <c r="I475" s="219"/>
      <c r="J475" s="209"/>
      <c r="K475" s="209"/>
      <c r="L475" s="209"/>
      <c r="M475" s="209"/>
      <c r="N475" s="48"/>
    </row>
    <row r="476" spans="1:14">
      <c r="A476" s="1"/>
      <c r="B476" s="835">
        <v>476</v>
      </c>
      <c r="E476" s="27">
        <v>595.79999999999995</v>
      </c>
      <c r="F476" s="7" t="s">
        <v>22</v>
      </c>
      <c r="I476" s="219"/>
      <c r="J476" s="209"/>
      <c r="K476" s="209"/>
      <c r="L476" s="209"/>
      <c r="M476" s="209"/>
      <c r="N476" s="48"/>
    </row>
    <row r="477" spans="1:14">
      <c r="A477" s="1"/>
      <c r="B477" s="835">
        <v>477</v>
      </c>
      <c r="E477" s="27">
        <v>595.85</v>
      </c>
      <c r="F477" s="7" t="s">
        <v>78</v>
      </c>
      <c r="I477" s="219"/>
      <c r="J477" s="209"/>
      <c r="K477" s="209"/>
      <c r="L477" s="209"/>
      <c r="M477" s="209"/>
      <c r="N477" s="48"/>
    </row>
    <row r="478" spans="1:14">
      <c r="A478" s="1"/>
      <c r="B478" s="835">
        <v>478</v>
      </c>
      <c r="E478" s="27">
        <v>595.95000000000005</v>
      </c>
      <c r="F478" s="7" t="s">
        <v>115</v>
      </c>
      <c r="I478" s="219"/>
      <c r="J478" s="209"/>
      <c r="K478" s="209"/>
      <c r="L478" s="209"/>
      <c r="M478" s="209"/>
      <c r="N478" s="48"/>
    </row>
    <row r="479" spans="1:14">
      <c r="A479" s="1"/>
      <c r="B479" s="835">
        <v>479</v>
      </c>
      <c r="C479" s="152" t="s">
        <v>471</v>
      </c>
      <c r="D479" s="98"/>
      <c r="E479" s="12"/>
      <c r="F479" s="1"/>
      <c r="G479" s="1"/>
      <c r="H479" s="1"/>
      <c r="I479" s="178">
        <f>SUM(I462:I478)</f>
        <v>0</v>
      </c>
      <c r="J479" s="178">
        <f t="shared" ref="J479:M479" si="2">SUM(J462:J478)</f>
        <v>0</v>
      </c>
      <c r="K479" s="178">
        <f t="shared" si="2"/>
        <v>0</v>
      </c>
      <c r="L479" s="178">
        <f t="shared" si="2"/>
        <v>0</v>
      </c>
      <c r="M479" s="178">
        <f t="shared" si="2"/>
        <v>0</v>
      </c>
      <c r="N479" s="48"/>
    </row>
    <row r="480" spans="1:14">
      <c r="A480" s="1"/>
      <c r="B480" s="835">
        <v>480</v>
      </c>
      <c r="C480" s="7">
        <v>670</v>
      </c>
      <c r="D480" s="164" t="s">
        <v>4</v>
      </c>
      <c r="I480" s="176"/>
      <c r="J480" s="176"/>
      <c r="K480" s="176"/>
      <c r="L480" s="176"/>
      <c r="M480" s="176"/>
      <c r="N480" s="48"/>
    </row>
    <row r="481" spans="1:14">
      <c r="A481" s="1"/>
      <c r="B481" s="835">
        <v>481</v>
      </c>
      <c r="D481" s="162">
        <v>670.9</v>
      </c>
      <c r="E481" s="7" t="s">
        <v>115</v>
      </c>
      <c r="I481" s="219"/>
      <c r="J481" s="209"/>
      <c r="K481" s="210"/>
      <c r="L481" s="219"/>
      <c r="M481" s="209"/>
      <c r="N481" s="48"/>
    </row>
    <row r="482" spans="1:14">
      <c r="A482" s="1"/>
      <c r="B482" s="835">
        <v>482</v>
      </c>
      <c r="I482" s="173"/>
      <c r="J482" s="189"/>
      <c r="K482" s="189"/>
      <c r="L482" s="189"/>
      <c r="M482" s="189"/>
      <c r="N482" s="48"/>
    </row>
    <row r="483" spans="1:14">
      <c r="A483" s="1"/>
      <c r="B483" s="835">
        <v>483</v>
      </c>
      <c r="C483" s="7">
        <v>673</v>
      </c>
      <c r="D483" s="164" t="s">
        <v>23</v>
      </c>
      <c r="I483" s="210"/>
      <c r="J483" s="197"/>
      <c r="K483" s="197"/>
      <c r="L483" s="220"/>
      <c r="M483" s="197"/>
      <c r="N483" s="48"/>
    </row>
    <row r="484" spans="1:14">
      <c r="A484" s="1"/>
      <c r="B484" s="835">
        <v>484</v>
      </c>
      <c r="I484" s="176"/>
      <c r="J484" s="177"/>
      <c r="K484" s="177"/>
      <c r="L484" s="177"/>
      <c r="M484" s="177"/>
      <c r="N484" s="48"/>
    </row>
    <row r="485" spans="1:14">
      <c r="A485" s="1"/>
      <c r="B485" s="835">
        <v>485</v>
      </c>
      <c r="C485" s="7">
        <v>682</v>
      </c>
      <c r="D485" s="164" t="s">
        <v>1</v>
      </c>
      <c r="I485" s="176"/>
      <c r="J485" s="176"/>
      <c r="K485" s="176"/>
      <c r="L485" s="176"/>
      <c r="M485" s="176"/>
      <c r="N485" s="48"/>
    </row>
    <row r="486" spans="1:14">
      <c r="A486" s="1"/>
      <c r="B486" s="835">
        <v>486</v>
      </c>
      <c r="D486" s="162">
        <v>682.1</v>
      </c>
      <c r="E486" s="7" t="s">
        <v>11</v>
      </c>
      <c r="H486" s="47"/>
      <c r="I486" s="181"/>
      <c r="J486" s="181"/>
      <c r="K486" s="181"/>
      <c r="L486" s="181"/>
      <c r="M486" s="181"/>
      <c r="N486" s="48"/>
    </row>
    <row r="487" spans="1:14">
      <c r="A487" s="1"/>
      <c r="B487" s="835">
        <v>487</v>
      </c>
      <c r="E487" s="98">
        <v>682.11</v>
      </c>
      <c r="F487" s="7" t="s">
        <v>24</v>
      </c>
      <c r="I487" s="219"/>
      <c r="J487" s="209"/>
      <c r="K487" s="210"/>
      <c r="L487" s="219"/>
      <c r="M487" s="209"/>
      <c r="N487" s="48"/>
    </row>
    <row r="488" spans="1:14">
      <c r="A488" s="1"/>
      <c r="B488" s="835">
        <v>488</v>
      </c>
      <c r="E488" s="98">
        <v>682.12</v>
      </c>
      <c r="F488" s="7" t="s">
        <v>137</v>
      </c>
      <c r="I488" s="219"/>
      <c r="J488" s="209"/>
      <c r="K488" s="210"/>
      <c r="L488" s="219"/>
      <c r="M488" s="209"/>
      <c r="N488" s="48"/>
    </row>
    <row r="489" spans="1:14">
      <c r="A489" s="1"/>
      <c r="B489" s="835">
        <v>489</v>
      </c>
      <c r="E489" s="98">
        <v>682.13</v>
      </c>
      <c r="I489" s="219"/>
      <c r="J489" s="209"/>
      <c r="K489" s="210"/>
      <c r="L489" s="219"/>
      <c r="M489" s="209"/>
      <c r="N489" s="48"/>
    </row>
    <row r="490" spans="1:14">
      <c r="A490" s="1"/>
      <c r="B490" s="835">
        <v>490</v>
      </c>
      <c r="E490" s="98">
        <v>682.14</v>
      </c>
      <c r="F490" s="7" t="s">
        <v>139</v>
      </c>
      <c r="I490" s="219"/>
      <c r="J490" s="209"/>
      <c r="K490" s="210"/>
      <c r="L490" s="219"/>
      <c r="M490" s="209"/>
      <c r="N490" s="48"/>
    </row>
    <row r="491" spans="1:14">
      <c r="A491" s="1"/>
      <c r="B491" s="835">
        <v>491</v>
      </c>
      <c r="E491" s="98">
        <v>682.15</v>
      </c>
      <c r="F491" s="7" t="s">
        <v>25</v>
      </c>
      <c r="I491" s="219"/>
      <c r="J491" s="209"/>
      <c r="K491" s="210"/>
      <c r="L491" s="219"/>
      <c r="M491" s="209"/>
      <c r="N491" s="48"/>
    </row>
    <row r="492" spans="1:14">
      <c r="A492" s="1"/>
      <c r="B492" s="835">
        <v>492</v>
      </c>
      <c r="E492" s="98">
        <v>682.16</v>
      </c>
      <c r="F492" s="7" t="s">
        <v>251</v>
      </c>
      <c r="I492" s="219"/>
      <c r="J492" s="209"/>
      <c r="K492" s="210"/>
      <c r="L492" s="219"/>
      <c r="M492" s="209"/>
      <c r="N492" s="48"/>
    </row>
    <row r="493" spans="1:14">
      <c r="A493" s="1"/>
      <c r="B493" s="835">
        <v>493</v>
      </c>
      <c r="E493" s="98">
        <v>682.17</v>
      </c>
      <c r="I493" s="219"/>
      <c r="J493" s="209"/>
      <c r="K493" s="210"/>
      <c r="L493" s="219"/>
      <c r="M493" s="209"/>
      <c r="N493" s="48"/>
    </row>
    <row r="494" spans="1:14">
      <c r="A494" s="1"/>
      <c r="B494" s="835">
        <v>494</v>
      </c>
      <c r="E494" s="98">
        <v>682.18</v>
      </c>
      <c r="I494" s="219"/>
      <c r="J494" s="209"/>
      <c r="K494" s="210"/>
      <c r="L494" s="219"/>
      <c r="M494" s="209"/>
      <c r="N494" s="48"/>
    </row>
    <row r="495" spans="1:14">
      <c r="A495" s="1"/>
      <c r="B495" s="835">
        <v>495</v>
      </c>
      <c r="E495" s="98">
        <v>682.19</v>
      </c>
      <c r="F495" s="7" t="s">
        <v>115</v>
      </c>
      <c r="I495" s="219"/>
      <c r="J495" s="209"/>
      <c r="K495" s="210"/>
      <c r="L495" s="219"/>
      <c r="M495" s="209"/>
      <c r="N495" s="48"/>
    </row>
    <row r="496" spans="1:14">
      <c r="A496" s="1"/>
      <c r="B496" s="835">
        <v>496</v>
      </c>
      <c r="D496" s="162">
        <v>682.8</v>
      </c>
      <c r="E496" s="31" t="s">
        <v>26</v>
      </c>
      <c r="I496" s="219"/>
      <c r="J496" s="209"/>
      <c r="K496" s="210"/>
      <c r="L496" s="219"/>
      <c r="M496" s="209"/>
      <c r="N496" s="48"/>
    </row>
    <row r="497" spans="1:14">
      <c r="A497" s="1"/>
      <c r="B497" s="835">
        <v>497</v>
      </c>
      <c r="D497" s="162">
        <v>682.9</v>
      </c>
      <c r="E497" s="31" t="s">
        <v>115</v>
      </c>
      <c r="I497" s="219"/>
      <c r="J497" s="209"/>
      <c r="K497" s="210"/>
      <c r="L497" s="219"/>
      <c r="M497" s="209"/>
      <c r="N497" s="48"/>
    </row>
    <row r="498" spans="1:14">
      <c r="A498" s="1"/>
      <c r="B498" s="835">
        <v>498</v>
      </c>
      <c r="C498" s="152" t="s">
        <v>312</v>
      </c>
      <c r="E498" s="31"/>
      <c r="I498" s="178">
        <f>SUM(I487:I497)</f>
        <v>0</v>
      </c>
      <c r="J498" s="170">
        <f>SUM(J487:J497)</f>
        <v>0</v>
      </c>
      <c r="K498" s="171">
        <f>SUM(K487:K497)</f>
        <v>0</v>
      </c>
      <c r="L498" s="212">
        <f>SUM(L487:L497)</f>
        <v>0</v>
      </c>
      <c r="M498" s="218">
        <f>SUM(M487:M497)</f>
        <v>0</v>
      </c>
      <c r="N498" s="48"/>
    </row>
    <row r="499" spans="1:14">
      <c r="A499" s="1"/>
      <c r="B499" s="835">
        <v>499</v>
      </c>
      <c r="C499" s="7">
        <v>686</v>
      </c>
      <c r="D499" s="164" t="s">
        <v>5</v>
      </c>
      <c r="I499" s="176"/>
      <c r="J499" s="176"/>
      <c r="K499" s="176"/>
      <c r="L499" s="176"/>
      <c r="M499" s="176"/>
      <c r="N499" s="48"/>
    </row>
    <row r="500" spans="1:14">
      <c r="A500" s="1"/>
      <c r="B500" s="835">
        <v>500</v>
      </c>
      <c r="D500" s="162">
        <v>686.1</v>
      </c>
      <c r="E500" s="7" t="s">
        <v>6</v>
      </c>
      <c r="I500" s="219"/>
      <c r="J500" s="221"/>
      <c r="K500" s="210"/>
      <c r="L500" s="219"/>
      <c r="M500" s="219"/>
      <c r="N500" s="48"/>
    </row>
    <row r="501" spans="1:14">
      <c r="A501" s="1"/>
      <c r="B501" s="835">
        <v>501</v>
      </c>
      <c r="E501" s="31">
        <v>686.19</v>
      </c>
      <c r="F501" s="7" t="s">
        <v>115</v>
      </c>
      <c r="I501" s="219"/>
      <c r="J501" s="221"/>
      <c r="K501" s="210"/>
      <c r="L501" s="219"/>
      <c r="M501" s="219"/>
      <c r="N501" s="48"/>
    </row>
    <row r="502" spans="1:14">
      <c r="A502" s="1"/>
      <c r="B502" s="835">
        <v>502</v>
      </c>
      <c r="D502" s="162">
        <v>686.2</v>
      </c>
      <c r="E502" s="31" t="s">
        <v>7</v>
      </c>
      <c r="I502" s="219"/>
      <c r="J502" s="221"/>
      <c r="K502" s="210"/>
      <c r="L502" s="219"/>
      <c r="M502" s="219"/>
      <c r="N502" s="48"/>
    </row>
    <row r="503" spans="1:14">
      <c r="A503" s="1"/>
      <c r="B503" s="835">
        <v>503</v>
      </c>
      <c r="E503" s="31">
        <v>686.29</v>
      </c>
      <c r="F503" s="7" t="s">
        <v>115</v>
      </c>
      <c r="I503" s="219"/>
      <c r="J503" s="221"/>
      <c r="K503" s="210"/>
      <c r="L503" s="219"/>
      <c r="M503" s="219"/>
      <c r="N503" s="48"/>
    </row>
    <row r="504" spans="1:14">
      <c r="A504" s="1"/>
      <c r="B504" s="835">
        <v>504</v>
      </c>
      <c r="D504" s="162">
        <v>686.3</v>
      </c>
      <c r="E504" s="31" t="s">
        <v>8</v>
      </c>
      <c r="I504" s="219"/>
      <c r="J504" s="221"/>
      <c r="K504" s="210"/>
      <c r="L504" s="219"/>
      <c r="M504" s="219"/>
      <c r="N504" s="48"/>
    </row>
    <row r="505" spans="1:14">
      <c r="A505" s="1"/>
      <c r="B505" s="835">
        <v>505</v>
      </c>
      <c r="E505" s="31">
        <v>686.39</v>
      </c>
      <c r="F505" s="7" t="s">
        <v>115</v>
      </c>
      <c r="I505" s="219"/>
      <c r="J505" s="221"/>
      <c r="K505" s="210"/>
      <c r="L505" s="219"/>
      <c r="M505" s="219"/>
      <c r="N505" s="48"/>
    </row>
    <row r="506" spans="1:14">
      <c r="A506" s="1"/>
      <c r="B506" s="835">
        <v>506</v>
      </c>
      <c r="D506" s="162">
        <v>686.4</v>
      </c>
      <c r="E506" s="31" t="s">
        <v>27</v>
      </c>
      <c r="I506" s="219"/>
      <c r="J506" s="221"/>
      <c r="K506" s="210"/>
      <c r="L506" s="219"/>
      <c r="M506" s="219"/>
      <c r="N506" s="48"/>
    </row>
    <row r="507" spans="1:14">
      <c r="A507" s="1"/>
      <c r="B507" s="835">
        <v>507</v>
      </c>
      <c r="E507" s="31">
        <v>686.49</v>
      </c>
      <c r="F507" s="7" t="s">
        <v>115</v>
      </c>
      <c r="I507" s="219"/>
      <c r="J507" s="221"/>
      <c r="K507" s="210"/>
      <c r="L507" s="219"/>
      <c r="M507" s="219"/>
      <c r="N507" s="48"/>
    </row>
    <row r="508" spans="1:14">
      <c r="A508" s="1"/>
      <c r="B508" s="835">
        <v>508</v>
      </c>
      <c r="D508" s="162">
        <v>686.5</v>
      </c>
      <c r="E508" s="31" t="s">
        <v>9</v>
      </c>
      <c r="I508" s="219"/>
      <c r="J508" s="221"/>
      <c r="K508" s="210"/>
      <c r="L508" s="219"/>
      <c r="M508" s="219"/>
      <c r="N508" s="48"/>
    </row>
    <row r="509" spans="1:14">
      <c r="A509" s="1"/>
      <c r="B509" s="835">
        <v>509</v>
      </c>
      <c r="E509" s="31">
        <v>686.59</v>
      </c>
      <c r="F509" s="7" t="s">
        <v>115</v>
      </c>
      <c r="I509" s="219"/>
      <c r="J509" s="221"/>
      <c r="K509" s="210"/>
      <c r="L509" s="219"/>
      <c r="M509" s="219"/>
      <c r="N509" s="48"/>
    </row>
    <row r="510" spans="1:14">
      <c r="A510" s="1"/>
      <c r="B510" s="835">
        <v>510</v>
      </c>
      <c r="C510" s="152" t="s">
        <v>313</v>
      </c>
      <c r="E510" s="31"/>
      <c r="I510" s="178">
        <f>SUM(I500:I509)</f>
        <v>0</v>
      </c>
      <c r="J510" s="170">
        <f>SUM(J500:J509)</f>
        <v>0</v>
      </c>
      <c r="K510" s="171">
        <f>SUM(K500:K509)</f>
        <v>0</v>
      </c>
      <c r="L510" s="212">
        <f>SUM(L500:L509)</f>
        <v>0</v>
      </c>
      <c r="M510" s="218">
        <f>SUM(M500:M509)</f>
        <v>0</v>
      </c>
      <c r="N510" s="48"/>
    </row>
    <row r="511" spans="1:14">
      <c r="A511" s="1"/>
      <c r="B511" s="835">
        <v>511</v>
      </c>
      <c r="E511" s="31"/>
      <c r="I511" s="214"/>
      <c r="J511" s="214"/>
      <c r="K511" s="214"/>
      <c r="L511" s="214"/>
      <c r="M511" s="214"/>
      <c r="N511" s="48"/>
    </row>
    <row r="512" spans="1:14">
      <c r="A512" s="1"/>
      <c r="B512" s="835">
        <v>512</v>
      </c>
      <c r="C512" s="7">
        <v>690</v>
      </c>
      <c r="D512" s="164" t="s">
        <v>46</v>
      </c>
      <c r="E512" s="31"/>
      <c r="I512" s="219"/>
      <c r="J512" s="209"/>
      <c r="K512" s="210"/>
      <c r="L512" s="210"/>
      <c r="M512" s="210"/>
      <c r="N512" s="48"/>
    </row>
    <row r="513" spans="1:14">
      <c r="A513" s="1"/>
      <c r="B513" s="835">
        <v>513</v>
      </c>
      <c r="E513" s="31"/>
      <c r="I513" s="176"/>
      <c r="J513" s="176"/>
      <c r="K513" s="176"/>
      <c r="L513" s="176"/>
      <c r="M513" s="176"/>
      <c r="N513" s="48"/>
    </row>
    <row r="514" spans="1:14">
      <c r="A514" s="1"/>
      <c r="B514" s="835">
        <v>514</v>
      </c>
      <c r="C514" s="7">
        <v>695</v>
      </c>
      <c r="D514" s="164" t="s">
        <v>17</v>
      </c>
      <c r="I514" s="184"/>
      <c r="J514" s="184"/>
      <c r="K514" s="176"/>
      <c r="L514" s="176"/>
      <c r="M514" s="176"/>
      <c r="N514" s="48"/>
    </row>
    <row r="515" spans="1:14">
      <c r="A515" s="1"/>
      <c r="B515" s="835">
        <v>515</v>
      </c>
      <c r="E515" s="98">
        <f>E462+100</f>
        <v>695.05</v>
      </c>
      <c r="F515" s="32">
        <f>F462</f>
        <v>0</v>
      </c>
      <c r="I515" s="196"/>
      <c r="J515" s="222"/>
      <c r="K515" s="210"/>
      <c r="L515" s="210"/>
      <c r="M515" s="210"/>
      <c r="N515" s="48"/>
    </row>
    <row r="516" spans="1:14">
      <c r="A516" s="1"/>
      <c r="B516" s="835">
        <v>516</v>
      </c>
      <c r="E516" s="98">
        <f t="shared" ref="E516:E531" si="3">E463+100</f>
        <v>695.1</v>
      </c>
      <c r="F516" s="7" t="str">
        <f>F463</f>
        <v>Food Bowl</v>
      </c>
      <c r="I516" s="196"/>
      <c r="J516" s="222"/>
      <c r="K516" s="210"/>
      <c r="L516" s="210"/>
      <c r="M516" s="210"/>
      <c r="N516" s="48"/>
    </row>
    <row r="517" spans="1:14">
      <c r="A517" s="1"/>
      <c r="B517" s="835">
        <v>517</v>
      </c>
      <c r="E517" s="98">
        <f t="shared" si="3"/>
        <v>695.15</v>
      </c>
      <c r="F517" s="7" t="str">
        <f>F464</f>
        <v>Holy Land</v>
      </c>
      <c r="I517" s="196"/>
      <c r="J517" s="222"/>
      <c r="K517" s="210"/>
      <c r="L517" s="210"/>
      <c r="M517" s="210"/>
      <c r="N517" s="48"/>
    </row>
    <row r="518" spans="1:14">
      <c r="A518" s="1"/>
      <c r="B518" s="835">
        <v>518</v>
      </c>
      <c r="E518" s="98">
        <f t="shared" si="3"/>
        <v>695.2</v>
      </c>
      <c r="F518" s="7" t="str">
        <f>F465</f>
        <v>Holy Father</v>
      </c>
      <c r="I518" s="196"/>
      <c r="J518" s="222"/>
      <c r="K518" s="210"/>
      <c r="L518" s="210"/>
      <c r="M518" s="210"/>
      <c r="N518" s="48"/>
    </row>
    <row r="519" spans="1:14">
      <c r="A519" s="1"/>
      <c r="B519" s="835">
        <v>519</v>
      </c>
      <c r="E519" s="98">
        <f t="shared" si="3"/>
        <v>695.25</v>
      </c>
      <c r="F519" s="7" t="str">
        <f>F466</f>
        <v>Visiting Missionary</v>
      </c>
      <c r="I519" s="196"/>
      <c r="J519" s="222"/>
      <c r="K519" s="210"/>
      <c r="L519" s="210"/>
      <c r="M519" s="210"/>
      <c r="N519" s="48"/>
    </row>
    <row r="520" spans="1:14">
      <c r="A520" s="1"/>
      <c r="B520" s="835">
        <v>520</v>
      </c>
      <c r="E520" s="98">
        <f t="shared" si="3"/>
        <v>695.3</v>
      </c>
      <c r="F520" s="7" t="str">
        <f t="shared" ref="F520:F528" si="4">F467</f>
        <v>World Mission Sunday</v>
      </c>
      <c r="I520" s="196"/>
      <c r="J520" s="222"/>
      <c r="K520" s="210"/>
      <c r="L520" s="210"/>
      <c r="M520" s="210"/>
      <c r="N520" s="48"/>
    </row>
    <row r="521" spans="1:14">
      <c r="A521" s="1"/>
      <c r="B521" s="835">
        <v>521</v>
      </c>
      <c r="E521" s="98">
        <f t="shared" si="3"/>
        <v>695.35</v>
      </c>
      <c r="F521" s="7" t="str">
        <f t="shared" si="4"/>
        <v>Catholic Relief Services</v>
      </c>
      <c r="I521" s="196"/>
      <c r="J521" s="222"/>
      <c r="K521" s="222"/>
      <c r="L521" s="222"/>
      <c r="M521" s="222"/>
      <c r="N521" s="48"/>
    </row>
    <row r="522" spans="1:14">
      <c r="A522" s="1"/>
      <c r="B522" s="835">
        <v>522</v>
      </c>
      <c r="E522" s="98">
        <f t="shared" si="3"/>
        <v>695.4</v>
      </c>
      <c r="F522" s="7" t="str">
        <f t="shared" si="4"/>
        <v>Catholic Home Missions</v>
      </c>
      <c r="I522" s="196"/>
      <c r="J522" s="222"/>
      <c r="K522" s="222"/>
      <c r="L522" s="222"/>
      <c r="M522" s="222"/>
      <c r="N522" s="48"/>
    </row>
    <row r="523" spans="1:14">
      <c r="A523" s="1"/>
      <c r="B523" s="835">
        <v>523</v>
      </c>
      <c r="E523" s="98">
        <f t="shared" si="3"/>
        <v>695.45</v>
      </c>
      <c r="F523" s="7" t="str">
        <f t="shared" si="4"/>
        <v>Church in Latin America</v>
      </c>
      <c r="I523" s="196"/>
      <c r="J523" s="222"/>
      <c r="K523" s="222"/>
      <c r="L523" s="222"/>
      <c r="M523" s="222"/>
      <c r="N523" s="48"/>
    </row>
    <row r="524" spans="1:14">
      <c r="A524" s="1"/>
      <c r="B524" s="835">
        <v>524</v>
      </c>
      <c r="E524" s="98">
        <f t="shared" si="3"/>
        <v>695.5</v>
      </c>
      <c r="F524" s="7" t="str">
        <f t="shared" si="4"/>
        <v>Disaster Relief</v>
      </c>
      <c r="I524" s="196"/>
      <c r="J524" s="222"/>
      <c r="K524" s="222"/>
      <c r="L524" s="222"/>
      <c r="M524" s="222"/>
      <c r="N524" s="48"/>
    </row>
    <row r="525" spans="1:14">
      <c r="A525" s="1"/>
      <c r="B525" s="835">
        <v>525</v>
      </c>
      <c r="E525" s="98">
        <f t="shared" si="3"/>
        <v>695.55</v>
      </c>
      <c r="F525" s="7" t="str">
        <f t="shared" si="4"/>
        <v>Catholic Communications</v>
      </c>
      <c r="I525" s="196"/>
      <c r="J525" s="222"/>
      <c r="K525" s="222"/>
      <c r="L525" s="222"/>
      <c r="M525" s="222"/>
      <c r="N525" s="48"/>
    </row>
    <row r="526" spans="1:14">
      <c r="A526" s="1"/>
      <c r="B526" s="835">
        <v>526</v>
      </c>
      <c r="E526" s="98">
        <f t="shared" si="3"/>
        <v>695.6</v>
      </c>
      <c r="F526" s="7" t="str">
        <f t="shared" si="4"/>
        <v>Diocesan Priest's Retirement</v>
      </c>
      <c r="I526" s="196"/>
      <c r="J526" s="222"/>
      <c r="K526" s="222"/>
      <c r="L526" s="222"/>
      <c r="M526" s="222"/>
      <c r="N526" s="48"/>
    </row>
    <row r="527" spans="1:14">
      <c r="A527" s="1"/>
      <c r="B527" s="835">
        <v>527</v>
      </c>
      <c r="E527" s="98">
        <f t="shared" si="3"/>
        <v>695.65</v>
      </c>
      <c r="F527" s="7" t="str">
        <f t="shared" si="4"/>
        <v>Retirement Fund for Religious</v>
      </c>
      <c r="I527" s="196"/>
      <c r="J527" s="222"/>
      <c r="K527" s="222"/>
      <c r="L527" s="222"/>
      <c r="M527" s="222"/>
      <c r="N527" s="48"/>
    </row>
    <row r="528" spans="1:14">
      <c r="A528" s="1"/>
      <c r="B528" s="835">
        <v>528</v>
      </c>
      <c r="E528" s="98">
        <f t="shared" si="3"/>
        <v>695.7</v>
      </c>
      <c r="F528" s="7" t="str">
        <f t="shared" si="4"/>
        <v>Campaign for Human Development</v>
      </c>
      <c r="I528" s="196"/>
      <c r="J528" s="222"/>
      <c r="K528" s="222"/>
      <c r="L528" s="222"/>
      <c r="M528" s="222"/>
      <c r="N528" s="48"/>
    </row>
    <row r="529" spans="1:14">
      <c r="A529" s="1"/>
      <c r="B529" s="835">
        <v>529</v>
      </c>
      <c r="E529" s="98">
        <f t="shared" si="3"/>
        <v>695.8</v>
      </c>
      <c r="F529" s="7" t="str">
        <f>F476</f>
        <v>Combined Collection</v>
      </c>
      <c r="I529" s="196"/>
      <c r="J529" s="222"/>
      <c r="K529" s="222"/>
      <c r="L529" s="222"/>
      <c r="M529" s="222"/>
      <c r="N529" s="48"/>
    </row>
    <row r="530" spans="1:14">
      <c r="A530" s="1"/>
      <c r="B530" s="835">
        <v>530</v>
      </c>
      <c r="E530" s="98">
        <f t="shared" si="3"/>
        <v>695.85</v>
      </c>
      <c r="F530" s="7" t="str">
        <f>F477</f>
        <v>Annual Catholic Appeal (ACA)</v>
      </c>
      <c r="I530" s="196"/>
      <c r="J530" s="222"/>
      <c r="K530" s="222"/>
      <c r="L530" s="222"/>
      <c r="M530" s="222"/>
      <c r="N530" s="48"/>
    </row>
    <row r="531" spans="1:14">
      <c r="A531" s="1"/>
      <c r="B531" s="835">
        <v>531</v>
      </c>
      <c r="E531" s="98">
        <f t="shared" si="3"/>
        <v>695.95</v>
      </c>
      <c r="F531" s="7" t="str">
        <f>F478</f>
        <v>Other</v>
      </c>
      <c r="I531" s="200"/>
      <c r="J531" s="223"/>
      <c r="K531" s="223"/>
      <c r="L531" s="223"/>
      <c r="M531" s="223"/>
      <c r="N531" s="48"/>
    </row>
    <row r="532" spans="1:14">
      <c r="A532" s="1"/>
      <c r="B532" s="835">
        <v>532</v>
      </c>
      <c r="C532" s="152" t="s">
        <v>472</v>
      </c>
      <c r="D532" s="98"/>
      <c r="E532" s="12"/>
      <c r="F532" s="1"/>
      <c r="G532" s="1"/>
      <c r="H532" s="1"/>
      <c r="I532" s="178">
        <f>SUM(I515:I531)</f>
        <v>0</v>
      </c>
      <c r="J532" s="178">
        <f t="shared" ref="J532:M532" si="5">SUM(J515:J531)</f>
        <v>0</v>
      </c>
      <c r="K532" s="178">
        <f t="shared" si="5"/>
        <v>0</v>
      </c>
      <c r="L532" s="178">
        <f t="shared" si="5"/>
        <v>0</v>
      </c>
      <c r="M532" s="178">
        <f t="shared" si="5"/>
        <v>0</v>
      </c>
      <c r="N532" s="47"/>
    </row>
    <row r="533" spans="1:14">
      <c r="A533" s="1"/>
      <c r="B533" s="8"/>
      <c r="I533" s="185"/>
      <c r="J533" s="185"/>
      <c r="K533" s="185"/>
      <c r="L533" s="224"/>
      <c r="M533" s="224"/>
    </row>
    <row r="534" spans="1:14">
      <c r="I534" s="185"/>
      <c r="J534" s="185"/>
      <c r="K534" s="185"/>
      <c r="L534" s="224"/>
      <c r="M534" s="224"/>
    </row>
    <row r="535" spans="1:14">
      <c r="I535" s="185"/>
      <c r="J535" s="185"/>
      <c r="K535" s="185"/>
      <c r="L535" s="224"/>
      <c r="M535" s="224"/>
    </row>
    <row r="536" spans="1:14">
      <c r="I536" s="185"/>
      <c r="J536" s="185"/>
      <c r="K536" s="185"/>
      <c r="L536" s="224"/>
      <c r="M536" s="224"/>
    </row>
    <row r="537" spans="1:14">
      <c r="I537" s="185"/>
      <c r="J537" s="185"/>
      <c r="K537" s="185"/>
      <c r="L537" s="224"/>
      <c r="M537" s="224"/>
    </row>
    <row r="538" spans="1:14">
      <c r="I538" s="185"/>
      <c r="J538" s="185"/>
      <c r="K538" s="185"/>
      <c r="L538" s="224"/>
      <c r="M538" s="224"/>
    </row>
    <row r="539" spans="1:14">
      <c r="I539" s="185"/>
      <c r="J539" s="185"/>
      <c r="K539" s="185"/>
      <c r="L539" s="224"/>
      <c r="M539" s="224"/>
    </row>
    <row r="540" spans="1:14">
      <c r="I540" s="185"/>
      <c r="J540" s="185"/>
      <c r="K540" s="185"/>
      <c r="L540" s="224"/>
      <c r="M540" s="224"/>
    </row>
    <row r="541" spans="1:14">
      <c r="I541" s="185"/>
      <c r="J541" s="185"/>
      <c r="K541" s="185"/>
      <c r="L541" s="224"/>
      <c r="M541" s="224"/>
    </row>
    <row r="542" spans="1:14">
      <c r="I542" s="185"/>
      <c r="J542" s="185"/>
      <c r="K542" s="185"/>
      <c r="L542" s="224"/>
      <c r="M542" s="224"/>
    </row>
    <row r="543" spans="1:14">
      <c r="I543" s="185"/>
      <c r="J543" s="185"/>
      <c r="K543" s="185"/>
      <c r="L543" s="224"/>
      <c r="M543" s="224"/>
    </row>
    <row r="544" spans="1:14">
      <c r="I544" s="185"/>
      <c r="J544" s="185"/>
      <c r="K544" s="185"/>
      <c r="L544" s="224"/>
      <c r="M544" s="224"/>
    </row>
    <row r="545" spans="9:13">
      <c r="I545" s="185"/>
      <c r="J545" s="185"/>
      <c r="K545" s="185"/>
      <c r="L545" s="224"/>
      <c r="M545" s="224"/>
    </row>
    <row r="546" spans="9:13">
      <c r="I546" s="185"/>
      <c r="J546" s="185"/>
      <c r="K546" s="185"/>
      <c r="L546" s="224"/>
      <c r="M546" s="224"/>
    </row>
    <row r="547" spans="9:13">
      <c r="I547" s="185"/>
      <c r="J547" s="185"/>
      <c r="K547" s="185"/>
      <c r="L547" s="224"/>
      <c r="M547" s="224"/>
    </row>
    <row r="548" spans="9:13">
      <c r="I548" s="185"/>
      <c r="J548" s="185"/>
      <c r="K548" s="185"/>
      <c r="L548" s="224"/>
      <c r="M548" s="224"/>
    </row>
    <row r="549" spans="9:13">
      <c r="I549" s="185"/>
      <c r="J549" s="185"/>
      <c r="K549" s="185"/>
      <c r="L549" s="224"/>
      <c r="M549" s="224"/>
    </row>
    <row r="550" spans="9:13">
      <c r="I550" s="185"/>
      <c r="J550" s="185"/>
      <c r="K550" s="185"/>
      <c r="L550" s="224"/>
      <c r="M550" s="224"/>
    </row>
    <row r="551" spans="9:13">
      <c r="I551" s="185"/>
      <c r="J551" s="185"/>
      <c r="K551" s="185"/>
      <c r="L551" s="224"/>
      <c r="M551" s="224"/>
    </row>
    <row r="552" spans="9:13">
      <c r="I552" s="185"/>
      <c r="J552" s="185"/>
      <c r="K552" s="185"/>
      <c r="L552" s="224"/>
      <c r="M552" s="224"/>
    </row>
    <row r="553" spans="9:13">
      <c r="I553" s="185"/>
      <c r="J553" s="185"/>
      <c r="K553" s="185"/>
      <c r="L553" s="224"/>
      <c r="M553" s="224"/>
    </row>
    <row r="554" spans="9:13">
      <c r="I554" s="185"/>
      <c r="J554" s="185"/>
      <c r="K554" s="185"/>
      <c r="L554" s="224"/>
      <c r="M554" s="224"/>
    </row>
    <row r="555" spans="9:13">
      <c r="I555" s="185"/>
      <c r="J555" s="185"/>
      <c r="K555" s="185"/>
      <c r="L555" s="224"/>
      <c r="M555" s="224"/>
    </row>
    <row r="556" spans="9:13">
      <c r="I556" s="185"/>
      <c r="J556" s="185"/>
      <c r="K556" s="185"/>
      <c r="L556" s="224"/>
      <c r="M556" s="224"/>
    </row>
    <row r="557" spans="9:13">
      <c r="I557" s="185"/>
      <c r="J557" s="185"/>
      <c r="K557" s="185"/>
      <c r="L557" s="224"/>
      <c r="M557" s="224"/>
    </row>
    <row r="558" spans="9:13">
      <c r="I558" s="185"/>
      <c r="J558" s="185"/>
      <c r="K558" s="185"/>
      <c r="L558" s="224"/>
      <c r="M558" s="224"/>
    </row>
    <row r="559" spans="9:13">
      <c r="I559" s="185"/>
      <c r="J559" s="185"/>
      <c r="K559" s="185"/>
      <c r="L559" s="224"/>
      <c r="M559" s="224"/>
    </row>
    <row r="560" spans="9:13">
      <c r="I560" s="185"/>
      <c r="J560" s="185"/>
      <c r="K560" s="185"/>
      <c r="L560" s="224"/>
      <c r="M560" s="224"/>
    </row>
    <row r="561" spans="9:13">
      <c r="I561" s="185"/>
      <c r="J561" s="185"/>
      <c r="K561" s="185"/>
      <c r="L561" s="224"/>
      <c r="M561" s="224"/>
    </row>
    <row r="562" spans="9:13">
      <c r="I562" s="185"/>
      <c r="J562" s="185"/>
      <c r="K562" s="185"/>
      <c r="L562" s="224"/>
      <c r="M562" s="224"/>
    </row>
    <row r="563" spans="9:13">
      <c r="I563" s="185"/>
      <c r="J563" s="185"/>
      <c r="K563" s="185"/>
      <c r="L563" s="224"/>
      <c r="M563" s="224"/>
    </row>
    <row r="564" spans="9:13">
      <c r="I564" s="185"/>
      <c r="J564" s="185"/>
      <c r="K564" s="185"/>
      <c r="L564" s="224"/>
      <c r="M564" s="224"/>
    </row>
    <row r="565" spans="9:13">
      <c r="I565" s="185"/>
      <c r="J565" s="185"/>
      <c r="K565" s="185"/>
      <c r="L565" s="224"/>
      <c r="M565" s="224"/>
    </row>
    <row r="566" spans="9:13">
      <c r="I566" s="185"/>
      <c r="J566" s="185"/>
      <c r="K566" s="185"/>
      <c r="L566" s="224"/>
      <c r="M566" s="224"/>
    </row>
    <row r="567" spans="9:13">
      <c r="I567" s="185"/>
      <c r="J567" s="185"/>
      <c r="K567" s="185"/>
      <c r="L567" s="224"/>
      <c r="M567" s="224"/>
    </row>
    <row r="568" spans="9:13">
      <c r="I568" s="185"/>
      <c r="J568" s="185"/>
      <c r="K568" s="185"/>
      <c r="L568" s="224"/>
      <c r="M568" s="224"/>
    </row>
    <row r="569" spans="9:13">
      <c r="I569" s="185"/>
      <c r="J569" s="185"/>
      <c r="K569" s="185"/>
      <c r="L569" s="224"/>
      <c r="M569" s="224"/>
    </row>
    <row r="570" spans="9:13">
      <c r="I570" s="185"/>
      <c r="J570" s="185"/>
      <c r="K570" s="185"/>
      <c r="L570" s="224"/>
      <c r="M570" s="224"/>
    </row>
    <row r="571" spans="9:13">
      <c r="I571" s="185"/>
      <c r="J571" s="185"/>
      <c r="K571" s="185"/>
      <c r="L571" s="224"/>
      <c r="M571" s="224"/>
    </row>
    <row r="572" spans="9:13">
      <c r="I572" s="185"/>
      <c r="J572" s="185"/>
      <c r="K572" s="185"/>
      <c r="L572" s="224"/>
      <c r="M572" s="224"/>
    </row>
    <row r="573" spans="9:13">
      <c r="I573" s="185"/>
      <c r="J573" s="185"/>
      <c r="K573" s="185"/>
      <c r="L573" s="224"/>
      <c r="M573" s="224"/>
    </row>
    <row r="574" spans="9:13">
      <c r="I574" s="185"/>
      <c r="J574" s="185"/>
      <c r="K574" s="185"/>
      <c r="L574" s="224"/>
      <c r="M574" s="224"/>
    </row>
    <row r="575" spans="9:13">
      <c r="I575" s="185"/>
      <c r="J575" s="185"/>
      <c r="K575" s="185"/>
      <c r="L575" s="224"/>
      <c r="M575" s="224"/>
    </row>
    <row r="576" spans="9:13">
      <c r="I576" s="185"/>
      <c r="J576" s="185"/>
      <c r="K576" s="185"/>
      <c r="L576" s="224"/>
      <c r="M576" s="224"/>
    </row>
    <row r="577" spans="2:13">
      <c r="I577" s="185"/>
      <c r="J577" s="185"/>
      <c r="K577" s="185"/>
      <c r="L577" s="224"/>
      <c r="M577" s="224"/>
    </row>
    <row r="578" spans="2:13">
      <c r="I578" s="185"/>
      <c r="J578" s="185"/>
      <c r="K578" s="185"/>
      <c r="L578" s="224"/>
      <c r="M578" s="224"/>
    </row>
    <row r="579" spans="2:13">
      <c r="I579" s="185"/>
      <c r="J579" s="185"/>
      <c r="K579" s="185"/>
      <c r="L579" s="224"/>
      <c r="M579" s="224"/>
    </row>
    <row r="580" spans="2:13">
      <c r="I580" s="185"/>
      <c r="J580" s="185"/>
      <c r="K580" s="185"/>
      <c r="L580" s="224"/>
      <c r="M580" s="224"/>
    </row>
    <row r="581" spans="2:13">
      <c r="I581" s="185"/>
      <c r="J581" s="185"/>
      <c r="K581" s="185"/>
      <c r="L581" s="224"/>
      <c r="M581" s="224"/>
    </row>
    <row r="582" spans="2:13">
      <c r="I582" s="185"/>
      <c r="J582" s="185"/>
      <c r="K582" s="185"/>
      <c r="L582" s="224"/>
      <c r="M582" s="224"/>
    </row>
    <row r="583" spans="2:13">
      <c r="I583" s="185"/>
      <c r="J583" s="185"/>
      <c r="K583" s="185"/>
      <c r="L583" s="224"/>
      <c r="M583" s="224"/>
    </row>
    <row r="584" spans="2:13">
      <c r="I584" s="185"/>
      <c r="J584" s="185"/>
      <c r="K584" s="185"/>
      <c r="L584" s="224"/>
      <c r="M584" s="224"/>
    </row>
    <row r="585" spans="2:13">
      <c r="I585" s="185"/>
      <c r="J585" s="185"/>
      <c r="K585" s="185"/>
      <c r="L585" s="224"/>
      <c r="M585" s="224"/>
    </row>
    <row r="586" spans="2:13">
      <c r="I586" s="185"/>
      <c r="J586" s="185"/>
      <c r="K586" s="185"/>
      <c r="L586" s="224"/>
      <c r="M586" s="224"/>
    </row>
    <row r="589" spans="2:13">
      <c r="B589" s="385" t="s">
        <v>399</v>
      </c>
    </row>
    <row r="590" spans="2:13">
      <c r="B590" s="385" t="s">
        <v>391</v>
      </c>
    </row>
  </sheetData>
  <customSheetViews>
    <customSheetView guid="{F5C96EE0-2E1C-11D7-92C7-00B0D056AA2D}" scale="87" colorId="22" showGridLines="0" showRuler="0">
      <pageMargins left="0.5" right="0.5" top="0.5" bottom="0.5" header="0.5" footer="0.25"/>
      <printOptions horizontalCentered="1"/>
      <pageSetup scale="82" orientation="landscape" r:id="rId1"/>
      <headerFooter alignWithMargins="0">
        <oddFooter>&amp;L&amp;D&amp;C&amp;P</oddFooter>
      </headerFooter>
    </customSheetView>
    <customSheetView guid="{CFBDDB60-3834-11D7-9FA8-00B0D013707D}" scale="87" colorId="22" showGridLines="0" showRuler="0">
      <pageMargins left="0.5" right="0.5" top="0.5" bottom="0.5" header="0.5" footer="0.25"/>
      <printOptions horizontalCentered="1"/>
      <pageSetup scale="82" orientation="portrait" r:id="rId2"/>
      <headerFooter alignWithMargins="0">
        <oddFooter>&amp;C&amp;P</oddFooter>
      </headerFooter>
    </customSheetView>
  </customSheetViews>
  <mergeCells count="10">
    <mergeCell ref="B1:M1"/>
    <mergeCell ref="B2:M2"/>
    <mergeCell ref="M232:M237"/>
    <mergeCell ref="J4:L4"/>
    <mergeCell ref="M239:M242"/>
    <mergeCell ref="M175:M185"/>
    <mergeCell ref="M216:M230"/>
    <mergeCell ref="M189:M211"/>
    <mergeCell ref="C5:G6"/>
    <mergeCell ref="M5:M6"/>
  </mergeCells>
  <phoneticPr fontId="3" type="noConversion"/>
  <pageMargins left="0.2" right="0.2" top="0.3" bottom="0.5" header="0.1" footer="0.1"/>
  <pageSetup scale="77" fitToHeight="8" orientation="portrait" r:id="rId3"/>
  <headerFooter alignWithMargins="0">
    <oddHeader>&amp;Rpage &amp;P of &amp;N</oddHeader>
    <oddFooter>&amp;L&amp;F, &amp;A</oddFooter>
  </headerFooter>
  <rowBreaks count="6" manualBreakCount="6">
    <brk id="77" max="13" man="1"/>
    <brk id="154" max="13" man="1"/>
    <brk id="237" max="13" man="1"/>
    <brk id="313" max="13" man="1"/>
    <brk id="387" max="13" man="1"/>
    <brk id="460" max="13" man="1"/>
  </rowBreaks>
  <colBreaks count="1" manualBreakCount="1">
    <brk id="1" max="5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7">
    <pageSetUpPr fitToPage="1"/>
  </sheetPr>
  <dimension ref="A1:S34"/>
  <sheetViews>
    <sheetView showGridLines="0" zoomScaleNormal="100" workbookViewId="0">
      <pane xSplit="4" ySplit="7" topLeftCell="E8" activePane="bottomRight" state="frozen"/>
      <selection pane="topRight" activeCell="E1" sqref="E1"/>
      <selection pane="bottomLeft" activeCell="A10" sqref="A10"/>
      <selection pane="bottomRight" activeCell="F9" sqref="F9"/>
    </sheetView>
  </sheetViews>
  <sheetFormatPr defaultColWidth="11.6640625" defaultRowHeight="13.2"/>
  <cols>
    <col min="1" max="1" width="1.6640625" customWidth="1"/>
    <col min="2" max="2" width="9.6640625" customWidth="1"/>
    <col min="3" max="3" width="3.6640625" customWidth="1"/>
    <col min="4" max="4" width="27.6640625" customWidth="1"/>
    <col min="5" max="5" width="1.6640625" customWidth="1"/>
    <col min="6" max="6" width="20.33203125" customWidth="1"/>
    <col min="7" max="7" width="16.109375" customWidth="1"/>
    <col min="8" max="9" width="17.6640625" customWidth="1"/>
    <col min="10" max="10" width="20.44140625" customWidth="1"/>
    <col min="11" max="11" width="17.5546875" customWidth="1"/>
    <col min="12" max="12" width="1.6640625" customWidth="1"/>
    <col min="13" max="15" width="13.6640625" customWidth="1"/>
  </cols>
  <sheetData>
    <row r="1" spans="1:19" s="409" customFormat="1" ht="9" customHeight="1">
      <c r="A1" s="399"/>
      <c r="B1" s="406"/>
      <c r="C1" s="399"/>
      <c r="D1" s="399"/>
      <c r="E1" s="399"/>
      <c r="F1" s="407"/>
      <c r="G1" s="407"/>
      <c r="H1" s="407"/>
      <c r="I1" s="407"/>
      <c r="J1" s="407"/>
      <c r="K1" s="399"/>
      <c r="L1" s="408"/>
      <c r="M1" s="408"/>
      <c r="N1" s="408"/>
      <c r="O1" s="408"/>
      <c r="P1" s="408"/>
      <c r="Q1" s="408"/>
      <c r="R1" s="408"/>
      <c r="S1" s="408"/>
    </row>
    <row r="2" spans="1:19" s="409" customFormat="1" ht="18" customHeight="1">
      <c r="A2" s="410"/>
      <c r="B2" s="576" t="str">
        <f>+'A. Instructions'!B6</f>
        <v>Parish Name, City</v>
      </c>
      <c r="C2" s="411"/>
      <c r="D2" s="411"/>
      <c r="F2" s="411"/>
      <c r="G2" s="411"/>
      <c r="H2" s="411"/>
      <c r="I2" s="411"/>
      <c r="K2" s="433" t="s">
        <v>96</v>
      </c>
      <c r="L2" s="413"/>
      <c r="M2" s="413"/>
      <c r="N2" s="413"/>
      <c r="O2" s="413"/>
      <c r="P2" s="413"/>
      <c r="Q2" s="413"/>
      <c r="R2" s="408"/>
      <c r="S2" s="408"/>
    </row>
    <row r="3" spans="1:19" s="409" customFormat="1" ht="18" customHeight="1">
      <c r="A3" s="399"/>
      <c r="B3" s="416">
        <v>601</v>
      </c>
      <c r="C3" s="417" t="s">
        <v>392</v>
      </c>
      <c r="D3" s="418"/>
      <c r="E3" s="418"/>
      <c r="F3" s="407"/>
      <c r="G3" s="407"/>
      <c r="H3" s="407"/>
      <c r="I3" s="407"/>
      <c r="J3" s="407"/>
      <c r="K3" s="412" t="str">
        <f>+'B. Trial Balance'!M4</f>
        <v>2020-21</v>
      </c>
      <c r="L3" s="408"/>
      <c r="M3" s="408"/>
      <c r="N3" s="408"/>
      <c r="O3" s="408"/>
      <c r="P3" s="408"/>
      <c r="Q3" s="408"/>
      <c r="R3" s="408"/>
      <c r="S3" s="408"/>
    </row>
    <row r="4" spans="1:19" ht="16.5" customHeight="1">
      <c r="A4" s="36"/>
      <c r="B4" s="44"/>
      <c r="C4" s="41"/>
      <c r="D4" s="42"/>
      <c r="E4" s="42"/>
      <c r="F4" s="942" t="s">
        <v>100</v>
      </c>
      <c r="G4" s="942"/>
      <c r="H4" s="942"/>
      <c r="I4" s="942"/>
      <c r="J4" s="942"/>
      <c r="K4" s="942"/>
      <c r="L4" s="942"/>
      <c r="M4" s="7"/>
      <c r="N4" s="7"/>
      <c r="O4" s="7"/>
      <c r="P4" s="7"/>
      <c r="Q4" s="7"/>
      <c r="R4" s="7"/>
      <c r="S4" s="7"/>
    </row>
    <row r="5" spans="1:19" ht="24.6" customHeight="1">
      <c r="A5" s="36"/>
      <c r="B5" s="43"/>
      <c r="C5" s="60"/>
      <c r="D5" s="60"/>
      <c r="E5" s="60"/>
      <c r="F5" s="827" t="s">
        <v>94</v>
      </c>
      <c r="G5" s="65"/>
      <c r="H5" s="65"/>
      <c r="I5" s="65"/>
      <c r="J5" s="65"/>
      <c r="K5" s="57"/>
      <c r="L5" s="7"/>
      <c r="M5" s="72"/>
      <c r="N5" s="72"/>
      <c r="O5" s="72"/>
      <c r="P5" s="7"/>
      <c r="Q5" s="7"/>
      <c r="R5" s="7"/>
      <c r="S5" s="7"/>
    </row>
    <row r="6" spans="1:19" s="276" customFormat="1" ht="62.4" customHeight="1">
      <c r="A6" s="271"/>
      <c r="B6" s="271"/>
      <c r="C6" s="271"/>
      <c r="D6" s="271"/>
      <c r="E6" s="272"/>
      <c r="F6" s="273" t="s">
        <v>116</v>
      </c>
      <c r="G6" s="273" t="s">
        <v>93</v>
      </c>
      <c r="H6" s="828" t="s">
        <v>478</v>
      </c>
      <c r="I6" s="828" t="s">
        <v>379</v>
      </c>
      <c r="J6" s="828" t="s">
        <v>468</v>
      </c>
      <c r="K6" s="284" t="s">
        <v>467</v>
      </c>
      <c r="L6" s="270"/>
      <c r="M6" s="275"/>
      <c r="N6" s="250"/>
      <c r="O6" s="250"/>
      <c r="P6" s="270"/>
      <c r="Q6" s="270"/>
      <c r="R6" s="270"/>
      <c r="S6" s="270"/>
    </row>
    <row r="7" spans="1:19" ht="17.399999999999999">
      <c r="A7" s="36"/>
      <c r="B7" s="62">
        <v>601.1</v>
      </c>
      <c r="C7" s="41" t="s">
        <v>91</v>
      </c>
      <c r="D7" s="41"/>
      <c r="E7" s="42"/>
      <c r="F7" s="57"/>
      <c r="G7" s="57"/>
      <c r="H7" s="833">
        <f>+'A. Instructions'!D49</f>
        <v>3600</v>
      </c>
      <c r="I7" s="834">
        <f>+'A. Instructions'!D51</f>
        <v>300</v>
      </c>
      <c r="J7" s="829">
        <f>-'A. Instructions'!D54</f>
        <v>-6051.96</v>
      </c>
      <c r="K7" s="537"/>
      <c r="L7" s="7"/>
      <c r="M7" s="57"/>
      <c r="N7" s="46"/>
      <c r="O7" s="46"/>
      <c r="P7" s="7"/>
      <c r="Q7" s="7"/>
      <c r="R7" s="7"/>
      <c r="S7" s="7"/>
    </row>
    <row r="8" spans="1:19">
      <c r="A8" s="36"/>
      <c r="B8" s="43"/>
      <c r="C8" s="940"/>
      <c r="D8" s="941"/>
      <c r="E8" s="42"/>
      <c r="F8" s="112"/>
      <c r="G8" s="112"/>
      <c r="H8" s="525"/>
      <c r="I8" s="525"/>
      <c r="J8" s="538"/>
      <c r="K8" s="525"/>
      <c r="L8" s="7"/>
      <c r="M8" s="57"/>
      <c r="N8" s="46"/>
      <c r="O8" s="46"/>
      <c r="P8" s="7"/>
      <c r="Q8" s="7"/>
      <c r="R8" s="7"/>
      <c r="S8" s="7"/>
    </row>
    <row r="9" spans="1:19">
      <c r="A9" s="36"/>
      <c r="B9" s="55">
        <f>'B. Trial Balance'!E176</f>
        <v>601.11</v>
      </c>
      <c r="C9" s="109" t="s">
        <v>61</v>
      </c>
      <c r="D9" s="70"/>
      <c r="E9" s="70"/>
      <c r="F9" s="110"/>
      <c r="G9" s="226"/>
      <c r="H9" s="225"/>
      <c r="I9" s="225"/>
      <c r="J9" s="225"/>
      <c r="K9" s="229">
        <f>(SUM(G9:J9))</f>
        <v>0</v>
      </c>
      <c r="L9" s="7"/>
      <c r="M9" s="73"/>
      <c r="N9" s="71"/>
      <c r="O9" s="71"/>
      <c r="P9" s="7"/>
      <c r="Q9" s="7"/>
      <c r="R9" s="7"/>
      <c r="S9" s="7"/>
    </row>
    <row r="10" spans="1:19">
      <c r="A10" s="36"/>
      <c r="B10" s="55">
        <f>'B. Trial Balance'!E176</f>
        <v>601.11</v>
      </c>
      <c r="C10" s="109" t="s">
        <v>61</v>
      </c>
      <c r="D10" s="70"/>
      <c r="E10" s="70"/>
      <c r="F10" s="111"/>
      <c r="G10" s="228"/>
      <c r="H10" s="227"/>
      <c r="I10" s="227"/>
      <c r="J10" s="227"/>
      <c r="K10" s="229">
        <f t="shared" ref="K10:K18" si="0">(SUM(G10:J10))</f>
        <v>0</v>
      </c>
      <c r="L10" s="7"/>
      <c r="M10" s="73"/>
      <c r="N10" s="71"/>
      <c r="O10" s="71"/>
      <c r="P10" s="7"/>
      <c r="Q10" s="7"/>
      <c r="R10" s="7"/>
      <c r="S10" s="7"/>
    </row>
    <row r="11" spans="1:19">
      <c r="A11" s="36"/>
      <c r="B11" s="55">
        <f>'B. Trial Balance'!E177</f>
        <v>601.12</v>
      </c>
      <c r="C11" s="109" t="s">
        <v>178</v>
      </c>
      <c r="D11" s="70"/>
      <c r="E11" s="70"/>
      <c r="F11" s="111"/>
      <c r="G11" s="228"/>
      <c r="H11" s="227"/>
      <c r="I11" s="227"/>
      <c r="J11" s="227"/>
      <c r="K11" s="229">
        <f t="shared" si="0"/>
        <v>0</v>
      </c>
      <c r="L11" s="7"/>
      <c r="M11" s="73"/>
      <c r="N11" s="71"/>
      <c r="O11" s="71"/>
      <c r="P11" s="7"/>
      <c r="Q11" s="7"/>
      <c r="R11" s="7"/>
      <c r="S11" s="7"/>
    </row>
    <row r="12" spans="1:19">
      <c r="A12" s="36"/>
      <c r="B12" s="55">
        <f>'B. Trial Balance'!E177</f>
        <v>601.12</v>
      </c>
      <c r="C12" s="109" t="s">
        <v>178</v>
      </c>
      <c r="D12" s="70"/>
      <c r="E12" s="70"/>
      <c r="F12" s="111"/>
      <c r="G12" s="228"/>
      <c r="H12" s="227"/>
      <c r="I12" s="227"/>
      <c r="J12" s="227"/>
      <c r="K12" s="229">
        <f t="shared" si="0"/>
        <v>0</v>
      </c>
      <c r="L12" s="7"/>
      <c r="M12" s="73"/>
      <c r="N12" s="71"/>
      <c r="O12" s="71"/>
      <c r="P12" s="7"/>
      <c r="Q12" s="7"/>
      <c r="R12" s="7"/>
      <c r="S12" s="7"/>
    </row>
    <row r="13" spans="1:19">
      <c r="A13" s="36"/>
      <c r="B13" s="55">
        <f>'B. Trial Balance'!E177</f>
        <v>601.12</v>
      </c>
      <c r="C13" s="109" t="s">
        <v>178</v>
      </c>
      <c r="D13" s="70"/>
      <c r="E13" s="70"/>
      <c r="F13" s="111"/>
      <c r="G13" s="228"/>
      <c r="H13" s="227"/>
      <c r="I13" s="227"/>
      <c r="J13" s="227"/>
      <c r="K13" s="229">
        <f t="shared" si="0"/>
        <v>0</v>
      </c>
      <c r="L13" s="7"/>
      <c r="M13" s="73"/>
      <c r="N13" s="71"/>
      <c r="O13" s="71"/>
      <c r="P13" s="7"/>
      <c r="Q13" s="7"/>
      <c r="R13" s="7"/>
      <c r="S13" s="7"/>
    </row>
    <row r="14" spans="1:19">
      <c r="A14" s="36"/>
      <c r="B14" s="55">
        <f>'B. Trial Balance'!E178</f>
        <v>601.13</v>
      </c>
      <c r="C14" s="109" t="s">
        <v>179</v>
      </c>
      <c r="D14" s="70"/>
      <c r="E14" s="70"/>
      <c r="F14" s="530"/>
      <c r="G14" s="531"/>
      <c r="H14" s="532"/>
      <c r="I14" s="532"/>
      <c r="J14" s="532"/>
      <c r="K14" s="171">
        <f t="shared" si="0"/>
        <v>0</v>
      </c>
      <c r="L14" s="7"/>
      <c r="M14" s="73"/>
      <c r="N14" s="71"/>
      <c r="O14" s="71"/>
      <c r="P14" s="7"/>
      <c r="Q14" s="7"/>
      <c r="R14" s="7"/>
      <c r="S14" s="7"/>
    </row>
    <row r="15" spans="1:19">
      <c r="A15" s="36"/>
      <c r="B15" s="55">
        <f>'B. Trial Balance'!E178</f>
        <v>601.13</v>
      </c>
      <c r="C15" s="109" t="s">
        <v>179</v>
      </c>
      <c r="D15" s="70"/>
      <c r="E15" s="70"/>
      <c r="F15" s="530"/>
      <c r="G15" s="531"/>
      <c r="H15" s="532"/>
      <c r="I15" s="532"/>
      <c r="J15" s="532"/>
      <c r="K15" s="171">
        <f>(SUM(G15:J15))</f>
        <v>0</v>
      </c>
      <c r="L15" s="7"/>
      <c r="M15" s="73"/>
      <c r="N15" s="71"/>
      <c r="O15" s="71"/>
      <c r="P15" s="7"/>
      <c r="Q15" s="7"/>
      <c r="R15" s="7"/>
      <c r="S15" s="7"/>
    </row>
    <row r="16" spans="1:19">
      <c r="A16" s="36"/>
      <c r="B16" s="55">
        <f>'B. Trial Balance'!E179</f>
        <v>601.14</v>
      </c>
      <c r="C16" s="109" t="s">
        <v>65</v>
      </c>
      <c r="D16" s="70"/>
      <c r="E16" s="70"/>
      <c r="F16" s="533" t="s">
        <v>92</v>
      </c>
      <c r="G16" s="531"/>
      <c r="H16" s="532"/>
      <c r="I16" s="532"/>
      <c r="J16" s="532"/>
      <c r="K16" s="171">
        <f t="shared" si="0"/>
        <v>0</v>
      </c>
      <c r="L16" s="7"/>
      <c r="M16" s="73"/>
      <c r="N16" s="74"/>
      <c r="O16" s="71"/>
      <c r="P16" s="7"/>
      <c r="Q16" s="7"/>
      <c r="R16" s="7"/>
      <c r="S16" s="7"/>
    </row>
    <row r="17" spans="1:19">
      <c r="A17" s="36"/>
      <c r="B17" s="55">
        <f>'B. Trial Balance'!E183</f>
        <v>601.16</v>
      </c>
      <c r="C17" s="109"/>
      <c r="D17" s="70"/>
      <c r="E17" s="70"/>
      <c r="F17" s="533"/>
      <c r="G17" s="531"/>
      <c r="H17" s="532"/>
      <c r="I17" s="532"/>
      <c r="J17" s="532"/>
      <c r="K17" s="171">
        <f t="shared" si="0"/>
        <v>0</v>
      </c>
      <c r="L17" s="7"/>
      <c r="M17" s="73"/>
      <c r="N17" s="74"/>
      <c r="O17" s="71"/>
      <c r="P17" s="7"/>
      <c r="Q17" s="7"/>
      <c r="R17" s="7"/>
      <c r="S17" s="7"/>
    </row>
    <row r="18" spans="1:19">
      <c r="A18" s="36"/>
      <c r="B18" s="55">
        <f>'B. Trial Balance'!E184</f>
        <v>601.19000000000005</v>
      </c>
      <c r="C18" s="109" t="s">
        <v>115</v>
      </c>
      <c r="D18" s="70"/>
      <c r="E18" s="70"/>
      <c r="F18" s="533"/>
      <c r="G18" s="531"/>
      <c r="H18" s="532"/>
      <c r="I18" s="532"/>
      <c r="J18" s="532"/>
      <c r="K18" s="171">
        <f t="shared" si="0"/>
        <v>0</v>
      </c>
      <c r="L18" s="7"/>
      <c r="M18" s="73"/>
      <c r="N18" s="74"/>
      <c r="O18" s="71"/>
      <c r="P18" s="7"/>
      <c r="Q18" s="7"/>
      <c r="R18" s="7"/>
      <c r="S18" s="7"/>
    </row>
    <row r="19" spans="1:19" ht="13.8" thickBot="1">
      <c r="A19" s="36"/>
      <c r="B19" s="43"/>
      <c r="C19" s="21"/>
      <c r="D19" s="21"/>
      <c r="E19" s="21"/>
      <c r="F19" s="529"/>
      <c r="G19" s="526"/>
      <c r="H19" s="527"/>
      <c r="I19" s="527"/>
      <c r="J19" s="527"/>
      <c r="K19" s="528"/>
      <c r="L19" s="7"/>
      <c r="M19" s="73"/>
      <c r="N19" s="71"/>
      <c r="O19" s="71"/>
      <c r="P19" s="7"/>
      <c r="Q19" s="7"/>
      <c r="R19" s="7"/>
      <c r="S19" s="7"/>
    </row>
    <row r="20" spans="1:19" s="247" customFormat="1" ht="16.2" thickBot="1">
      <c r="A20" s="351"/>
      <c r="B20" s="553">
        <v>601.1</v>
      </c>
      <c r="C20" s="554" t="s">
        <v>378</v>
      </c>
      <c r="D20" s="554"/>
      <c r="E20" s="555"/>
      <c r="F20" s="556"/>
      <c r="G20" s="557"/>
      <c r="H20" s="557"/>
      <c r="I20" s="557"/>
      <c r="J20" s="249"/>
      <c r="K20" s="651">
        <f>SUM(K8:K18)</f>
        <v>0</v>
      </c>
      <c r="L20" s="245"/>
      <c r="M20" s="352"/>
      <c r="N20" s="558"/>
      <c r="O20" s="559"/>
      <c r="P20" s="245"/>
      <c r="Q20" s="245"/>
      <c r="R20" s="245"/>
      <c r="S20" s="245"/>
    </row>
    <row r="21" spans="1:19">
      <c r="A21" s="36"/>
      <c r="B21" s="43"/>
      <c r="C21" s="21"/>
      <c r="D21" s="21"/>
      <c r="E21" s="21"/>
      <c r="F21" s="73"/>
      <c r="G21" s="232"/>
      <c r="H21" s="233"/>
      <c r="I21" s="233"/>
      <c r="J21" s="233"/>
      <c r="K21" s="176"/>
      <c r="L21" s="7"/>
      <c r="M21" s="7"/>
      <c r="N21" s="7"/>
      <c r="O21" s="7"/>
      <c r="P21" s="7"/>
      <c r="Q21" s="7"/>
      <c r="R21" s="7"/>
      <c r="S21" s="7"/>
    </row>
    <row r="22" spans="1:19" ht="21.6" customHeight="1">
      <c r="A22" s="36"/>
      <c r="B22" s="43"/>
      <c r="C22" s="21"/>
      <c r="D22" s="21"/>
      <c r="E22" s="21"/>
      <c r="F22" s="73"/>
      <c r="G22" s="232"/>
      <c r="H22" s="233"/>
      <c r="I22" s="233"/>
      <c r="J22" s="233"/>
      <c r="K22" s="176"/>
      <c r="L22" s="7"/>
      <c r="M22" s="7"/>
      <c r="N22" s="7"/>
      <c r="O22" s="7"/>
      <c r="P22" s="7"/>
      <c r="Q22" s="7"/>
      <c r="R22" s="7"/>
      <c r="S22" s="7"/>
    </row>
    <row r="23" spans="1:19" s="534" customFormat="1" ht="17.399999999999999">
      <c r="A23" s="393"/>
      <c r="B23" s="645">
        <v>601.20000000000005</v>
      </c>
      <c r="C23" s="646" t="s">
        <v>29</v>
      </c>
      <c r="D23" s="646"/>
      <c r="E23" s="644"/>
      <c r="F23" s="647" t="s">
        <v>274</v>
      </c>
      <c r="G23" s="648"/>
      <c r="H23" s="649"/>
      <c r="I23" s="649"/>
      <c r="J23" s="649"/>
      <c r="K23" s="650"/>
      <c r="L23" s="385"/>
      <c r="M23" s="385"/>
      <c r="N23" s="385"/>
      <c r="O23" s="385"/>
      <c r="P23" s="385"/>
      <c r="Q23" s="385"/>
      <c r="R23" s="385"/>
      <c r="S23" s="385"/>
    </row>
    <row r="24" spans="1:19" s="276" customFormat="1" ht="30.75" customHeight="1">
      <c r="A24" s="271"/>
      <c r="B24" s="271"/>
      <c r="C24" s="271"/>
      <c r="D24" s="271"/>
      <c r="E24" s="345"/>
      <c r="F24" s="346" t="s">
        <v>116</v>
      </c>
      <c r="G24" s="539" t="s">
        <v>90</v>
      </c>
      <c r="H24" s="541"/>
      <c r="I24" s="542"/>
      <c r="J24" s="543"/>
      <c r="K24" s="540" t="s">
        <v>28</v>
      </c>
      <c r="L24" s="270"/>
      <c r="M24" s="270"/>
      <c r="N24" s="270"/>
      <c r="O24" s="270"/>
      <c r="P24" s="270"/>
      <c r="Q24" s="270"/>
      <c r="R24" s="270"/>
      <c r="S24" s="270"/>
    </row>
    <row r="25" spans="1:19">
      <c r="A25" s="36"/>
      <c r="I25" s="234"/>
      <c r="J25" s="347"/>
      <c r="K25" s="524"/>
      <c r="L25" s="7"/>
      <c r="M25" s="7"/>
      <c r="N25" s="7"/>
      <c r="O25" s="7"/>
      <c r="P25" s="7"/>
      <c r="Q25" s="7"/>
      <c r="R25" s="7"/>
      <c r="S25" s="7"/>
    </row>
    <row r="26" spans="1:19">
      <c r="A26" s="36"/>
      <c r="B26" s="55">
        <f>'B. Trial Balance'!D187</f>
        <v>601.20000000000005</v>
      </c>
      <c r="C26" s="107" t="s">
        <v>182</v>
      </c>
      <c r="D26" s="70"/>
      <c r="E26" s="70"/>
      <c r="F26" s="530"/>
      <c r="G26" s="532"/>
      <c r="H26" s="547"/>
      <c r="I26" s="173"/>
      <c r="J26" s="548"/>
      <c r="K26" s="544">
        <f>G26</f>
        <v>0</v>
      </c>
      <c r="L26" s="7"/>
      <c r="M26" s="7"/>
      <c r="N26" s="7"/>
      <c r="O26" s="7"/>
      <c r="P26" s="7"/>
      <c r="Q26" s="7"/>
      <c r="R26" s="7"/>
    </row>
    <row r="27" spans="1:19">
      <c r="A27" s="7"/>
      <c r="B27" s="55">
        <f>'B. Trial Balance'!D187</f>
        <v>601.20000000000005</v>
      </c>
      <c r="C27" s="107" t="s">
        <v>182</v>
      </c>
      <c r="D27" s="70"/>
      <c r="E27" s="70"/>
      <c r="F27" s="530"/>
      <c r="G27" s="532"/>
      <c r="H27" s="549"/>
      <c r="I27" s="176"/>
      <c r="J27" s="550"/>
      <c r="K27" s="545">
        <f>G27</f>
        <v>0</v>
      </c>
      <c r="L27" s="7"/>
      <c r="M27" s="7"/>
      <c r="N27" s="7"/>
      <c r="O27" s="7"/>
      <c r="P27" s="7"/>
      <c r="Q27" s="7"/>
      <c r="R27" s="7"/>
      <c r="S27" s="7"/>
    </row>
    <row r="28" spans="1:19">
      <c r="A28" s="7"/>
      <c r="B28" s="55">
        <f>'B. Trial Balance'!D187</f>
        <v>601.20000000000005</v>
      </c>
      <c r="C28" s="107" t="s">
        <v>182</v>
      </c>
      <c r="D28" s="70"/>
      <c r="E28" s="70"/>
      <c r="F28" s="530"/>
      <c r="G28" s="532"/>
      <c r="H28" s="551"/>
      <c r="I28" s="181"/>
      <c r="J28" s="552"/>
      <c r="K28" s="546">
        <f>G28</f>
        <v>0</v>
      </c>
      <c r="L28" s="7"/>
      <c r="M28" s="7"/>
      <c r="N28" s="7"/>
      <c r="O28" s="7"/>
      <c r="P28" s="7"/>
      <c r="Q28" s="7"/>
      <c r="R28" s="7"/>
      <c r="S28" s="7"/>
    </row>
    <row r="29" spans="1:19" ht="13.8" thickBot="1">
      <c r="A29" s="7"/>
      <c r="B29" s="68"/>
      <c r="C29" s="21"/>
      <c r="D29" s="21"/>
      <c r="E29" s="21"/>
      <c r="F29" s="146"/>
      <c r="G29" s="231"/>
      <c r="I29" s="176"/>
      <c r="J29" s="347"/>
      <c r="K29" s="172"/>
      <c r="L29" s="7"/>
      <c r="M29" s="7"/>
      <c r="N29" s="7"/>
      <c r="O29" s="7"/>
      <c r="P29" s="7"/>
      <c r="Q29" s="7"/>
      <c r="R29" s="7"/>
      <c r="S29" s="7"/>
    </row>
    <row r="30" spans="1:19" s="247" customFormat="1" ht="16.2" thickBot="1">
      <c r="A30" s="245"/>
      <c r="B30" s="553">
        <v>601.20000000000005</v>
      </c>
      <c r="C30" s="554" t="s">
        <v>30</v>
      </c>
      <c r="D30" s="554"/>
      <c r="E30" s="554"/>
      <c r="F30" s="556"/>
      <c r="G30" s="557"/>
      <c r="H30" s="560"/>
      <c r="I30" s="557"/>
      <c r="J30" s="561"/>
      <c r="K30" s="652">
        <f>SUM(K26:K29)</f>
        <v>0</v>
      </c>
      <c r="L30" s="245"/>
      <c r="M30" s="245"/>
      <c r="N30" s="245"/>
      <c r="O30" s="245"/>
      <c r="P30" s="245"/>
      <c r="Q30" s="245"/>
      <c r="R30" s="245"/>
      <c r="S30" s="245"/>
    </row>
    <row r="31" spans="1:19">
      <c r="A31" s="7"/>
      <c r="B31" s="7"/>
      <c r="C31" s="7"/>
      <c r="D31" s="7"/>
      <c r="E31" s="7"/>
      <c r="F31" s="7"/>
      <c r="G31" s="7"/>
      <c r="H31" s="7"/>
      <c r="I31" s="35"/>
      <c r="J31" s="347"/>
      <c r="K31" s="7"/>
      <c r="L31" s="7"/>
      <c r="M31" s="7"/>
      <c r="N31" s="7"/>
      <c r="O31" s="7"/>
      <c r="P31" s="7"/>
      <c r="Q31" s="7"/>
      <c r="R31" s="7"/>
      <c r="S31" s="7"/>
    </row>
    <row r="32" spans="1:19">
      <c r="A32" s="7"/>
      <c r="B32" s="7"/>
      <c r="C32" s="7"/>
      <c r="D32" s="7"/>
      <c r="E32" s="7"/>
      <c r="F32" s="7"/>
      <c r="G32" s="7"/>
      <c r="H32" s="7"/>
      <c r="I32" s="35"/>
      <c r="J32" s="347"/>
      <c r="K32" s="7"/>
      <c r="L32" s="7"/>
      <c r="M32" s="7"/>
      <c r="N32" s="7"/>
      <c r="O32" s="7"/>
      <c r="P32" s="7"/>
      <c r="Q32" s="7"/>
      <c r="R32" s="7"/>
      <c r="S32" s="7"/>
    </row>
    <row r="33" spans="1:19">
      <c r="A33" s="7"/>
      <c r="B33" s="7"/>
      <c r="C33" s="7"/>
      <c r="D33" s="7"/>
      <c r="E33" s="7"/>
      <c r="F33" s="7"/>
      <c r="G33" s="7"/>
      <c r="H33" s="7"/>
      <c r="I33" s="7"/>
      <c r="J33" s="7"/>
      <c r="K33" s="7"/>
      <c r="L33" s="7"/>
      <c r="M33" s="7"/>
      <c r="N33" s="7"/>
      <c r="O33" s="7"/>
      <c r="P33" s="7"/>
      <c r="Q33" s="7"/>
      <c r="R33" s="7"/>
      <c r="S33" s="7"/>
    </row>
    <row r="34" spans="1:19" ht="9" customHeight="1">
      <c r="A34" s="7"/>
      <c r="B34" s="7"/>
      <c r="C34" s="7"/>
      <c r="D34" s="7"/>
      <c r="E34" s="7"/>
      <c r="F34" s="7"/>
      <c r="G34" s="7"/>
      <c r="H34" s="7"/>
      <c r="I34" s="7"/>
      <c r="J34" s="7"/>
      <c r="K34" s="7"/>
      <c r="L34" s="7"/>
      <c r="M34" s="7"/>
      <c r="N34" s="7"/>
      <c r="O34" s="7"/>
      <c r="P34" s="7"/>
      <c r="Q34" s="7"/>
      <c r="R34" s="7"/>
      <c r="S34" s="7"/>
    </row>
  </sheetData>
  <customSheetViews>
    <customSheetView guid="{F5C96EE0-2E1C-11D7-92C7-00B0D056AA2D}" scale="87" colorId="22" showGridLines="0" fitToPage="1" showRuler="0">
      <pageMargins left="0.5" right="0.5" top="0.5" bottom="0.5" header="0.5" footer="0.25"/>
      <printOptions horizontalCentered="1"/>
      <pageSetup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pageSetup orientation="landscape" r:id="rId2"/>
      <headerFooter alignWithMargins="0">
        <oddFooter>&amp;C&amp;P</oddFooter>
      </headerFooter>
    </customSheetView>
  </customSheetViews>
  <mergeCells count="2">
    <mergeCell ref="C8:D8"/>
    <mergeCell ref="F4:L4"/>
  </mergeCells>
  <phoneticPr fontId="3" type="noConversion"/>
  <pageMargins left="0.2" right="0.2" top="0.5" bottom="0.5" header="0.2" footer="0.2"/>
  <pageSetup scale="88" orientation="landscape" r:id="rId3"/>
  <headerFooter alignWithMargins="0">
    <oddFooter>&amp;L&amp;"Arial,Regular"&amp;F&amp;C&amp;"Arial,Regular"&amp;A,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3"/>
  <dimension ref="A1:R67"/>
  <sheetViews>
    <sheetView showGridLines="0" zoomScaleNormal="100" workbookViewId="0">
      <pane ySplit="3" topLeftCell="A4" activePane="bottomLeft" state="frozen"/>
      <selection pane="bottomLeft" activeCell="F17" sqref="F17"/>
    </sheetView>
  </sheetViews>
  <sheetFormatPr defaultColWidth="9.6640625" defaultRowHeight="13.2"/>
  <cols>
    <col min="1" max="1" width="1.6640625" customWidth="1"/>
    <col min="2" max="2" width="9.6640625" customWidth="1"/>
    <col min="3" max="3" width="3.6640625" customWidth="1"/>
    <col min="4" max="4" width="20.33203125" customWidth="1"/>
    <col min="5" max="5" width="3" style="116" customWidth="1"/>
    <col min="6" max="6" width="25.88671875" customWidth="1"/>
    <col min="7" max="7" width="15.33203125" customWidth="1"/>
    <col min="8" max="10" width="13.6640625" customWidth="1"/>
    <col min="11" max="11" width="1.6640625" customWidth="1"/>
    <col min="12" max="17" width="10.6640625" customWidth="1"/>
  </cols>
  <sheetData>
    <row r="1" spans="1:18" ht="9" customHeight="1">
      <c r="A1" s="36"/>
      <c r="C1" s="78"/>
      <c r="D1" s="78"/>
      <c r="E1" s="115"/>
      <c r="F1" s="78"/>
      <c r="G1" s="38"/>
      <c r="H1" s="38"/>
      <c r="I1" s="38"/>
      <c r="J1" s="38"/>
      <c r="K1" s="36"/>
      <c r="L1" s="7"/>
      <c r="M1" s="7"/>
      <c r="N1" s="7"/>
      <c r="O1" s="7"/>
      <c r="P1" s="7"/>
      <c r="Q1" s="7"/>
      <c r="R1" s="7"/>
    </row>
    <row r="2" spans="1:18" s="577" customFormat="1" ht="18" customHeight="1">
      <c r="A2" s="575"/>
      <c r="B2" s="576" t="str">
        <f>+'A. Instructions'!B6</f>
        <v>Parish Name, City</v>
      </c>
      <c r="C2" s="576"/>
      <c r="D2" s="576"/>
      <c r="G2" s="580"/>
      <c r="H2" s="580"/>
      <c r="J2" s="604" t="str">
        <f>+'C. Clergy &amp; Religious Salaries'!K2</f>
        <v>Operating Expense Budget Worksheet</v>
      </c>
      <c r="K2" s="575"/>
      <c r="L2" s="579"/>
      <c r="M2" s="579"/>
      <c r="N2" s="579"/>
      <c r="O2" s="579"/>
      <c r="P2" s="579"/>
      <c r="Q2" s="579"/>
      <c r="R2" s="579"/>
    </row>
    <row r="3" spans="1:18" s="577" customFormat="1" ht="18" customHeight="1">
      <c r="A3" s="575"/>
      <c r="B3" s="420">
        <v>601.29999999999995</v>
      </c>
      <c r="C3" s="417" t="s">
        <v>393</v>
      </c>
      <c r="D3" s="417"/>
      <c r="E3" s="605"/>
      <c r="F3" s="582"/>
      <c r="G3" s="582"/>
      <c r="H3" s="582"/>
      <c r="I3" s="582"/>
      <c r="J3" s="412" t="str">
        <f>+'B. Trial Balance'!M4</f>
        <v>2020-21</v>
      </c>
      <c r="K3" s="575"/>
      <c r="L3" s="579"/>
      <c r="M3" s="579"/>
      <c r="N3" s="579"/>
      <c r="O3" s="579"/>
      <c r="P3" s="579"/>
      <c r="Q3" s="579"/>
      <c r="R3" s="579"/>
    </row>
    <row r="4" spans="1:18" s="577" customFormat="1" ht="18" customHeight="1">
      <c r="A4" s="575"/>
      <c r="B4" s="420"/>
      <c r="C4" s="417"/>
      <c r="D4" s="417"/>
      <c r="E4" s="605"/>
      <c r="F4" s="582"/>
      <c r="G4" s="582"/>
      <c r="H4" s="582"/>
      <c r="I4" s="582"/>
      <c r="J4" s="412"/>
      <c r="K4" s="575"/>
      <c r="L4" s="579"/>
      <c r="M4" s="579"/>
      <c r="N4" s="579"/>
      <c r="O4" s="579"/>
      <c r="P4" s="579"/>
      <c r="Q4" s="579"/>
      <c r="R4" s="579"/>
    </row>
    <row r="5" spans="1:18" s="617" customFormat="1" ht="15.6">
      <c r="A5" s="616"/>
      <c r="B5" s="659" t="s">
        <v>425</v>
      </c>
      <c r="C5" s="660"/>
      <c r="D5" s="660"/>
      <c r="E5" s="661"/>
      <c r="F5" s="660"/>
      <c r="G5" s="660"/>
      <c r="H5" s="660"/>
      <c r="I5" s="660"/>
      <c r="J5" s="616"/>
      <c r="K5" s="616"/>
      <c r="L5" s="616"/>
      <c r="M5" s="616"/>
      <c r="N5" s="616"/>
      <c r="O5" s="616"/>
      <c r="P5" s="616"/>
      <c r="Q5" s="616"/>
      <c r="R5" s="616"/>
    </row>
    <row r="6" spans="1:18" s="536" customFormat="1" ht="28.8" hidden="1" customHeight="1">
      <c r="A6" s="535"/>
      <c r="B6" s="944" t="s">
        <v>375</v>
      </c>
      <c r="C6" s="945"/>
      <c r="D6" s="945"/>
      <c r="E6" s="945"/>
      <c r="F6" s="945"/>
      <c r="G6" s="945"/>
      <c r="H6" s="945"/>
      <c r="I6" s="945"/>
      <c r="J6" s="945"/>
      <c r="K6" s="663"/>
      <c r="L6" s="663"/>
      <c r="M6" s="535"/>
      <c r="N6" s="535"/>
      <c r="O6" s="535"/>
      <c r="P6" s="535"/>
      <c r="Q6" s="535"/>
      <c r="R6" s="535"/>
    </row>
    <row r="7" spans="1:18" s="536" customFormat="1" ht="3.6" hidden="1" customHeight="1">
      <c r="B7" s="664"/>
      <c r="C7" s="665"/>
      <c r="D7" s="665"/>
      <c r="E7" s="665"/>
      <c r="F7" s="665"/>
      <c r="G7" s="665"/>
      <c r="H7" s="665"/>
      <c r="I7" s="665"/>
      <c r="J7" s="665"/>
    </row>
    <row r="8" spans="1:18" s="583" customFormat="1" ht="20.399999999999999" hidden="1" customHeight="1">
      <c r="A8" s="584"/>
      <c r="B8" s="947" t="s">
        <v>370</v>
      </c>
      <c r="C8" s="948"/>
      <c r="D8" s="948"/>
      <c r="E8" s="948"/>
      <c r="F8" s="948"/>
      <c r="G8" s="948"/>
      <c r="H8" s="948"/>
      <c r="I8" s="948"/>
      <c r="J8" s="948"/>
      <c r="K8" s="584"/>
      <c r="L8" s="658"/>
      <c r="M8" s="584"/>
      <c r="N8" s="584"/>
      <c r="O8" s="584"/>
      <c r="P8" s="584"/>
      <c r="Q8" s="584"/>
      <c r="R8" s="584"/>
    </row>
    <row r="9" spans="1:18" s="583" customFormat="1" ht="19.2" hidden="1" customHeight="1">
      <c r="A9" s="584"/>
      <c r="B9" s="947" t="s">
        <v>371</v>
      </c>
      <c r="C9" s="948"/>
      <c r="D9" s="948"/>
      <c r="E9" s="948"/>
      <c r="F9" s="948"/>
      <c r="G9" s="948"/>
      <c r="H9" s="948"/>
      <c r="I9" s="948"/>
      <c r="J9" s="948"/>
      <c r="K9" s="584"/>
      <c r="L9" s="584"/>
      <c r="M9" s="584"/>
      <c r="N9" s="584"/>
      <c r="O9" s="584"/>
      <c r="P9" s="584"/>
      <c r="Q9" s="584"/>
      <c r="R9" s="584"/>
    </row>
    <row r="10" spans="1:18" s="748" customFormat="1" ht="34.799999999999997" customHeight="1">
      <c r="A10" s="747"/>
      <c r="B10" s="949" t="s">
        <v>444</v>
      </c>
      <c r="C10" s="950"/>
      <c r="D10" s="950"/>
      <c r="E10" s="950"/>
      <c r="F10" s="950"/>
      <c r="G10" s="950"/>
      <c r="H10" s="950"/>
      <c r="I10" s="950"/>
      <c r="J10" s="950"/>
      <c r="K10" s="747"/>
      <c r="L10" s="747"/>
      <c r="M10" s="747"/>
      <c r="N10" s="747"/>
      <c r="O10" s="747"/>
      <c r="P10" s="747"/>
      <c r="Q10" s="747"/>
      <c r="R10" s="747"/>
    </row>
    <row r="11" spans="1:18" s="583" customFormat="1" ht="19.2" hidden="1" customHeight="1">
      <c r="A11" s="584"/>
      <c r="B11" s="947" t="s">
        <v>372</v>
      </c>
      <c r="C11" s="948"/>
      <c r="D11" s="948"/>
      <c r="E11" s="948"/>
      <c r="F11" s="948"/>
      <c r="G11" s="948"/>
      <c r="H11" s="948"/>
      <c r="I11" s="948"/>
      <c r="J11" s="948"/>
      <c r="K11" s="584"/>
      <c r="L11" s="584"/>
      <c r="M11" s="584"/>
      <c r="N11" s="584"/>
      <c r="O11" s="584"/>
      <c r="P11" s="584"/>
      <c r="Q11" s="584"/>
      <c r="R11" s="584"/>
    </row>
    <row r="12" spans="1:18" s="415" customFormat="1" ht="6" hidden="1" customHeight="1">
      <c r="A12" s="414"/>
      <c r="B12" s="662"/>
      <c r="C12" s="662"/>
      <c r="D12" s="662"/>
      <c r="E12" s="662"/>
      <c r="F12" s="662"/>
      <c r="G12" s="662"/>
      <c r="H12" s="662"/>
      <c r="I12" s="662"/>
      <c r="J12" s="662"/>
      <c r="K12" s="662"/>
      <c r="L12" s="662"/>
      <c r="M12" s="414"/>
      <c r="N12" s="414"/>
      <c r="O12" s="414"/>
      <c r="P12" s="414"/>
      <c r="Q12" s="414"/>
      <c r="R12" s="414"/>
    </row>
    <row r="13" spans="1:18" s="536" customFormat="1" ht="27" customHeight="1">
      <c r="B13" s="944" t="s">
        <v>426</v>
      </c>
      <c r="C13" s="946"/>
      <c r="D13" s="946"/>
      <c r="E13" s="946"/>
      <c r="F13" s="946"/>
      <c r="G13" s="946"/>
      <c r="H13" s="946"/>
      <c r="I13" s="946"/>
      <c r="J13" s="946"/>
    </row>
    <row r="15" spans="1:18" ht="16.5" customHeight="1">
      <c r="A15" s="36"/>
      <c r="B15" s="40"/>
      <c r="C15" s="20"/>
      <c r="D15" s="20"/>
      <c r="E15" s="70"/>
      <c r="F15" s="943" t="s">
        <v>100</v>
      </c>
      <c r="G15" s="943"/>
      <c r="H15" s="943"/>
      <c r="I15" s="943"/>
      <c r="J15" s="943"/>
      <c r="K15" s="943"/>
      <c r="L15" s="7"/>
      <c r="M15" s="7"/>
      <c r="N15" s="7"/>
      <c r="O15" s="7"/>
      <c r="P15" s="7"/>
      <c r="Q15" s="7"/>
      <c r="R15" s="7"/>
    </row>
    <row r="16" spans="1:18" s="276" customFormat="1" ht="25.5" customHeight="1">
      <c r="A16" s="271"/>
      <c r="B16" s="682" t="s">
        <v>433</v>
      </c>
      <c r="C16" s="427"/>
      <c r="D16" s="681"/>
      <c r="E16" s="674"/>
      <c r="F16" s="680" t="s">
        <v>116</v>
      </c>
      <c r="G16" s="675" t="s">
        <v>117</v>
      </c>
      <c r="H16" s="677" t="s">
        <v>143</v>
      </c>
      <c r="I16" s="678" t="s">
        <v>144</v>
      </c>
      <c r="J16" s="676" t="s">
        <v>118</v>
      </c>
      <c r="K16" s="271"/>
      <c r="R16" s="270"/>
    </row>
    <row r="17" spans="1:18">
      <c r="A17" s="36"/>
      <c r="B17" s="69">
        <v>601.30499999999995</v>
      </c>
      <c r="C17" s="114" t="s">
        <v>183</v>
      </c>
      <c r="D17" s="70"/>
      <c r="E17" s="47"/>
      <c r="F17" s="110"/>
      <c r="G17" s="313"/>
      <c r="H17" s="316"/>
      <c r="I17" s="316"/>
      <c r="J17" s="188">
        <f>G17*H17*I17</f>
        <v>0</v>
      </c>
      <c r="K17" s="36"/>
      <c r="R17" s="7"/>
    </row>
    <row r="18" spans="1:18">
      <c r="A18" s="36"/>
      <c r="B18" s="69">
        <v>601.30999999999995</v>
      </c>
      <c r="C18" s="114" t="s">
        <v>119</v>
      </c>
      <c r="D18" s="70"/>
      <c r="E18" s="47"/>
      <c r="F18" s="111"/>
      <c r="G18" s="314"/>
      <c r="H18" s="317"/>
      <c r="I18" s="317"/>
      <c r="J18" s="229">
        <f t="shared" ref="J18:J38" si="0">G18*H18*I18</f>
        <v>0</v>
      </c>
      <c r="K18" s="36"/>
      <c r="R18" s="7"/>
    </row>
    <row r="19" spans="1:18">
      <c r="A19" s="36"/>
      <c r="B19" s="69">
        <v>601.31500000000005</v>
      </c>
      <c r="C19" s="114" t="s">
        <v>140</v>
      </c>
      <c r="D19" s="70"/>
      <c r="E19" s="47"/>
      <c r="F19" s="111"/>
      <c r="G19" s="314"/>
      <c r="H19" s="317"/>
      <c r="I19" s="317"/>
      <c r="J19" s="229">
        <f t="shared" si="0"/>
        <v>0</v>
      </c>
      <c r="K19" s="36"/>
      <c r="R19" s="7"/>
    </row>
    <row r="20" spans="1:18">
      <c r="A20" s="36"/>
      <c r="B20" s="69">
        <v>601.32000000000005</v>
      </c>
      <c r="C20" s="114" t="s">
        <v>184</v>
      </c>
      <c r="D20" s="70"/>
      <c r="E20" s="47"/>
      <c r="F20" s="111"/>
      <c r="G20" s="314"/>
      <c r="H20" s="317"/>
      <c r="I20" s="317"/>
      <c r="J20" s="229">
        <f t="shared" si="0"/>
        <v>0</v>
      </c>
      <c r="K20" s="36"/>
      <c r="R20" s="7"/>
    </row>
    <row r="21" spans="1:18">
      <c r="A21" s="36"/>
      <c r="B21" s="69">
        <v>601.32500000000005</v>
      </c>
      <c r="C21" s="114" t="s">
        <v>141</v>
      </c>
      <c r="D21" s="70"/>
      <c r="E21" s="47"/>
      <c r="F21" s="111"/>
      <c r="G21" s="314"/>
      <c r="H21" s="317"/>
      <c r="I21" s="317"/>
      <c r="J21" s="229">
        <f t="shared" si="0"/>
        <v>0</v>
      </c>
      <c r="K21" s="36"/>
      <c r="R21" s="7"/>
    </row>
    <row r="22" spans="1:18">
      <c r="A22" s="36"/>
      <c r="B22" s="69">
        <v>601.33000000000004</v>
      </c>
      <c r="C22" s="114" t="s">
        <v>241</v>
      </c>
      <c r="D22" s="70"/>
      <c r="E22" s="47"/>
      <c r="F22" s="111"/>
      <c r="G22" s="314"/>
      <c r="H22" s="317"/>
      <c r="I22" s="317"/>
      <c r="J22" s="229">
        <f t="shared" si="0"/>
        <v>0</v>
      </c>
      <c r="K22" s="36"/>
      <c r="R22" s="7"/>
    </row>
    <row r="23" spans="1:18">
      <c r="A23" s="36"/>
      <c r="B23" s="69">
        <v>601.33500000000004</v>
      </c>
      <c r="C23" s="114" t="s">
        <v>185</v>
      </c>
      <c r="D23" s="70"/>
      <c r="E23" s="47"/>
      <c r="F23" s="111"/>
      <c r="G23" s="314"/>
      <c r="H23" s="317"/>
      <c r="I23" s="317"/>
      <c r="J23" s="229">
        <f t="shared" si="0"/>
        <v>0</v>
      </c>
      <c r="K23" s="36"/>
      <c r="R23" s="7"/>
    </row>
    <row r="24" spans="1:18">
      <c r="A24" s="36"/>
      <c r="B24" s="69">
        <v>601.34</v>
      </c>
      <c r="C24" s="114" t="s">
        <v>79</v>
      </c>
      <c r="D24" s="70"/>
      <c r="E24" s="47"/>
      <c r="F24" s="111"/>
      <c r="G24" s="314"/>
      <c r="H24" s="317"/>
      <c r="I24" s="317"/>
      <c r="J24" s="229">
        <f t="shared" si="0"/>
        <v>0</v>
      </c>
      <c r="K24" s="36"/>
      <c r="R24" s="7"/>
    </row>
    <row r="25" spans="1:18">
      <c r="A25" s="36"/>
      <c r="B25" s="69">
        <v>601.34500000000003</v>
      </c>
      <c r="C25" s="114" t="s">
        <v>186</v>
      </c>
      <c r="D25" s="70"/>
      <c r="E25" s="47"/>
      <c r="F25" s="111"/>
      <c r="G25" s="314"/>
      <c r="H25" s="317"/>
      <c r="I25" s="317"/>
      <c r="J25" s="229">
        <f t="shared" si="0"/>
        <v>0</v>
      </c>
      <c r="K25" s="36"/>
      <c r="R25" s="7"/>
    </row>
    <row r="26" spans="1:18">
      <c r="A26" s="36"/>
      <c r="B26" s="69">
        <v>601.35</v>
      </c>
      <c r="C26" s="114" t="s">
        <v>145</v>
      </c>
      <c r="D26" s="70"/>
      <c r="E26" s="47"/>
      <c r="F26" s="111"/>
      <c r="G26" s="314"/>
      <c r="H26" s="317"/>
      <c r="I26" s="317"/>
      <c r="J26" s="229">
        <f t="shared" si="0"/>
        <v>0</v>
      </c>
      <c r="K26" s="36"/>
      <c r="R26" s="7"/>
    </row>
    <row r="27" spans="1:18">
      <c r="A27" s="36"/>
      <c r="B27" s="69">
        <v>601.35500000000002</v>
      </c>
      <c r="C27" s="114" t="s">
        <v>167</v>
      </c>
      <c r="D27" s="70"/>
      <c r="E27" s="47"/>
      <c r="F27" s="111"/>
      <c r="G27" s="314"/>
      <c r="H27" s="317"/>
      <c r="I27" s="317"/>
      <c r="J27" s="229">
        <f t="shared" si="0"/>
        <v>0</v>
      </c>
      <c r="K27" s="36"/>
      <c r="R27" s="7"/>
    </row>
    <row r="28" spans="1:18">
      <c r="A28" s="36"/>
      <c r="B28" s="69">
        <v>601.36</v>
      </c>
      <c r="C28" s="114" t="s">
        <v>120</v>
      </c>
      <c r="D28" s="70"/>
      <c r="E28" s="47"/>
      <c r="F28" s="111"/>
      <c r="G28" s="314"/>
      <c r="H28" s="317"/>
      <c r="I28" s="317"/>
      <c r="J28" s="229">
        <f t="shared" si="0"/>
        <v>0</v>
      </c>
      <c r="K28" s="36"/>
      <c r="R28" s="7"/>
    </row>
    <row r="29" spans="1:18">
      <c r="A29" s="36"/>
      <c r="B29" s="69">
        <v>601.36500000000001</v>
      </c>
      <c r="C29" s="114" t="s">
        <v>187</v>
      </c>
      <c r="D29" s="70"/>
      <c r="E29" s="47"/>
      <c r="F29" s="111"/>
      <c r="G29" s="314"/>
      <c r="H29" s="317"/>
      <c r="I29" s="317"/>
      <c r="J29" s="229">
        <f t="shared" si="0"/>
        <v>0</v>
      </c>
      <c r="K29" s="36"/>
      <c r="R29" s="7"/>
    </row>
    <row r="30" spans="1:18">
      <c r="A30" s="36"/>
      <c r="B30" s="69">
        <v>601.37</v>
      </c>
      <c r="C30" s="114" t="s">
        <v>188</v>
      </c>
      <c r="D30" s="70"/>
      <c r="E30" s="47"/>
      <c r="F30" s="111"/>
      <c r="G30" s="314"/>
      <c r="H30" s="317"/>
      <c r="I30" s="317"/>
      <c r="J30" s="229">
        <f t="shared" si="0"/>
        <v>0</v>
      </c>
      <c r="K30" s="36"/>
      <c r="R30" s="7"/>
    </row>
    <row r="31" spans="1:18">
      <c r="A31" s="36"/>
      <c r="B31" s="69">
        <v>601.375</v>
      </c>
      <c r="C31" s="114" t="s">
        <v>189</v>
      </c>
      <c r="D31" s="70"/>
      <c r="E31" s="47"/>
      <c r="F31" s="111"/>
      <c r="G31" s="314"/>
      <c r="H31" s="317"/>
      <c r="I31" s="317"/>
      <c r="J31" s="229">
        <f t="shared" si="0"/>
        <v>0</v>
      </c>
      <c r="K31" s="36"/>
      <c r="R31" s="7"/>
    </row>
    <row r="32" spans="1:18">
      <c r="A32" s="36"/>
      <c r="B32" s="69">
        <v>601.39499999999998</v>
      </c>
      <c r="C32" s="114" t="s">
        <v>115</v>
      </c>
      <c r="D32" s="70"/>
      <c r="E32" s="47"/>
      <c r="F32" s="111"/>
      <c r="G32" s="314"/>
      <c r="H32" s="317"/>
      <c r="I32" s="317"/>
      <c r="J32" s="229">
        <f t="shared" si="0"/>
        <v>0</v>
      </c>
      <c r="K32" s="36"/>
      <c r="R32" s="7"/>
    </row>
    <row r="33" spans="1:18">
      <c r="A33" s="36"/>
      <c r="B33" s="69"/>
      <c r="C33" s="86">
        <v>0</v>
      </c>
      <c r="D33" s="70"/>
      <c r="E33" s="47"/>
      <c r="F33" s="111"/>
      <c r="G33" s="314"/>
      <c r="H33" s="317"/>
      <c r="I33" s="317"/>
      <c r="J33" s="229">
        <f t="shared" si="0"/>
        <v>0</v>
      </c>
      <c r="K33" s="36"/>
      <c r="R33" s="7"/>
    </row>
    <row r="34" spans="1:18">
      <c r="A34" s="36"/>
      <c r="B34" s="69"/>
      <c r="C34" s="86">
        <v>0</v>
      </c>
      <c r="D34" s="70"/>
      <c r="E34" s="47"/>
      <c r="F34" s="111"/>
      <c r="G34" s="314"/>
      <c r="H34" s="317"/>
      <c r="I34" s="317"/>
      <c r="J34" s="229">
        <f t="shared" si="0"/>
        <v>0</v>
      </c>
      <c r="K34" s="36"/>
      <c r="R34" s="7"/>
    </row>
    <row r="35" spans="1:18">
      <c r="A35" s="36"/>
      <c r="B35" s="69"/>
      <c r="C35" s="86">
        <v>0</v>
      </c>
      <c r="D35" s="70"/>
      <c r="E35" s="47"/>
      <c r="F35" s="111"/>
      <c r="G35" s="314"/>
      <c r="H35" s="317"/>
      <c r="I35" s="317"/>
      <c r="J35" s="229">
        <f t="shared" si="0"/>
        <v>0</v>
      </c>
      <c r="K35" s="36"/>
      <c r="R35" s="7"/>
    </row>
    <row r="36" spans="1:18">
      <c r="A36" s="36"/>
      <c r="B36" s="69"/>
      <c r="C36" s="86">
        <v>0</v>
      </c>
      <c r="D36" s="70"/>
      <c r="E36" s="47"/>
      <c r="F36" s="111"/>
      <c r="G36" s="314"/>
      <c r="H36" s="317"/>
      <c r="I36" s="317"/>
      <c r="J36" s="229">
        <f t="shared" si="0"/>
        <v>0</v>
      </c>
      <c r="K36" s="36"/>
      <c r="R36" s="7"/>
    </row>
    <row r="37" spans="1:18">
      <c r="A37" s="36"/>
      <c r="B37" s="69"/>
      <c r="C37" s="86">
        <v>0</v>
      </c>
      <c r="D37" s="70"/>
      <c r="E37" s="47"/>
      <c r="F37" s="111"/>
      <c r="G37" s="314"/>
      <c r="H37" s="317"/>
      <c r="I37" s="317"/>
      <c r="J37" s="229">
        <f t="shared" si="0"/>
        <v>0</v>
      </c>
      <c r="K37" s="36"/>
      <c r="R37" s="7"/>
    </row>
    <row r="38" spans="1:18" ht="13.8" thickBot="1">
      <c r="A38" s="36"/>
      <c r="B38" s="69"/>
      <c r="C38" s="86">
        <v>0</v>
      </c>
      <c r="D38" s="70"/>
      <c r="E38" s="47"/>
      <c r="F38" s="113"/>
      <c r="G38" s="315"/>
      <c r="H38" s="318"/>
      <c r="I38" s="318"/>
      <c r="J38" s="230">
        <f t="shared" si="0"/>
        <v>0</v>
      </c>
      <c r="K38" s="36"/>
      <c r="R38" s="7"/>
    </row>
    <row r="39" spans="1:18" s="247" customFormat="1" ht="16.2" thickBot="1">
      <c r="A39" s="351"/>
      <c r="B39" s="246" t="s">
        <v>436</v>
      </c>
      <c r="C39" s="673"/>
      <c r="E39" s="246"/>
      <c r="F39" s="562"/>
      <c r="G39" s="557"/>
      <c r="H39" s="557"/>
      <c r="I39" s="249"/>
      <c r="J39" s="679">
        <f>SUM(J17:J38)</f>
        <v>0</v>
      </c>
      <c r="K39" s="563"/>
      <c r="L39" s="564"/>
      <c r="R39" s="245"/>
    </row>
    <row r="40" spans="1:18">
      <c r="A40" s="7"/>
      <c r="B40" s="47"/>
      <c r="C40" s="35"/>
      <c r="D40" s="35"/>
      <c r="E40" s="35"/>
      <c r="F40" s="7"/>
      <c r="G40" s="7"/>
      <c r="H40" s="7"/>
      <c r="I40" s="7"/>
      <c r="J40" s="7"/>
      <c r="K40" s="7"/>
      <c r="L40" s="7"/>
      <c r="M40" s="7"/>
      <c r="N40" s="7"/>
      <c r="O40" s="7"/>
      <c r="P40" s="7"/>
      <c r="Q40" s="7"/>
      <c r="R40" s="7"/>
    </row>
    <row r="41" spans="1:18">
      <c r="A41" s="7"/>
      <c r="B41" s="47"/>
      <c r="C41" s="35"/>
      <c r="D41" s="35"/>
      <c r="E41" s="35"/>
      <c r="F41" s="7"/>
      <c r="G41" s="7"/>
      <c r="H41" s="7"/>
      <c r="I41" s="7"/>
      <c r="J41" s="7"/>
      <c r="K41" s="7"/>
      <c r="L41" s="7"/>
      <c r="M41" s="7"/>
      <c r="N41" s="7"/>
      <c r="O41" s="7"/>
      <c r="P41" s="7"/>
      <c r="Q41" s="7"/>
      <c r="R41" s="7"/>
    </row>
    <row r="42" spans="1:18" s="276" customFormat="1" ht="25.5" customHeight="1">
      <c r="A42" s="271"/>
      <c r="B42" s="682" t="s">
        <v>432</v>
      </c>
      <c r="C42" s="683"/>
      <c r="D42" s="684"/>
      <c r="E42" s="674"/>
      <c r="F42" s="680" t="s">
        <v>116</v>
      </c>
      <c r="G42" s="675" t="s">
        <v>434</v>
      </c>
      <c r="H42" s="951" t="s">
        <v>435</v>
      </c>
      <c r="I42" s="952"/>
      <c r="J42" s="676" t="s">
        <v>118</v>
      </c>
      <c r="K42" s="271"/>
      <c r="R42" s="270"/>
    </row>
    <row r="43" spans="1:18">
      <c r="A43" s="36"/>
      <c r="B43" s="69">
        <f>+B17</f>
        <v>601.30499999999995</v>
      </c>
      <c r="C43" s="114" t="str">
        <f>+C17</f>
        <v>Administration</v>
      </c>
      <c r="D43" s="70"/>
      <c r="E43" s="47"/>
      <c r="F43" s="110"/>
      <c r="G43" s="313"/>
      <c r="H43" s="953"/>
      <c r="I43" s="954"/>
      <c r="J43" s="188">
        <f>+G43*H43</f>
        <v>0</v>
      </c>
      <c r="K43" s="36"/>
      <c r="R43" s="7"/>
    </row>
    <row r="44" spans="1:18">
      <c r="A44" s="36"/>
      <c r="B44" s="69">
        <f t="shared" ref="B44:C44" si="1">+B18</f>
        <v>601.30999999999995</v>
      </c>
      <c r="C44" s="114" t="str">
        <f t="shared" si="1"/>
        <v>Bookkeeper</v>
      </c>
      <c r="D44" s="70"/>
      <c r="E44" s="47"/>
      <c r="F44" s="111"/>
      <c r="G44" s="313"/>
      <c r="H44" s="953"/>
      <c r="I44" s="954"/>
      <c r="J44" s="188">
        <f t="shared" ref="J44:J64" si="2">+G44*H44</f>
        <v>0</v>
      </c>
      <c r="K44" s="36"/>
      <c r="R44" s="7"/>
    </row>
    <row r="45" spans="1:18">
      <c r="A45" s="36"/>
      <c r="B45" s="69">
        <f t="shared" ref="B45:C45" si="3">+B19</f>
        <v>601.31500000000005</v>
      </c>
      <c r="C45" s="114" t="str">
        <f t="shared" si="3"/>
        <v>Building Maintenance</v>
      </c>
      <c r="D45" s="70"/>
      <c r="E45" s="47"/>
      <c r="F45" s="111"/>
      <c r="G45" s="313"/>
      <c r="H45" s="953"/>
      <c r="I45" s="954"/>
      <c r="J45" s="188">
        <f t="shared" si="2"/>
        <v>0</v>
      </c>
      <c r="K45" s="36"/>
      <c r="R45" s="7"/>
    </row>
    <row r="46" spans="1:18">
      <c r="A46" s="36"/>
      <c r="B46" s="69">
        <f t="shared" ref="B46:C46" si="4">+B20</f>
        <v>601.32000000000005</v>
      </c>
      <c r="C46" s="114" t="str">
        <f t="shared" si="4"/>
        <v>Business Manager</v>
      </c>
      <c r="D46" s="70"/>
      <c r="E46" s="47"/>
      <c r="F46" s="111"/>
      <c r="G46" s="313"/>
      <c r="H46" s="953"/>
      <c r="I46" s="954"/>
      <c r="J46" s="188">
        <f t="shared" si="2"/>
        <v>0</v>
      </c>
      <c r="K46" s="36"/>
      <c r="R46" s="7"/>
    </row>
    <row r="47" spans="1:18">
      <c r="A47" s="36"/>
      <c r="B47" s="69">
        <f t="shared" ref="B47:C47" si="5">+B21</f>
        <v>601.32500000000005</v>
      </c>
      <c r="C47" s="114" t="str">
        <f t="shared" si="5"/>
        <v>Grounds Maintenance</v>
      </c>
      <c r="D47" s="70"/>
      <c r="E47" s="47"/>
      <c r="F47" s="111"/>
      <c r="G47" s="313"/>
      <c r="H47" s="953"/>
      <c r="I47" s="954"/>
      <c r="J47" s="188">
        <f t="shared" si="2"/>
        <v>0</v>
      </c>
      <c r="K47" s="36"/>
      <c r="R47" s="7"/>
    </row>
    <row r="48" spans="1:18">
      <c r="A48" s="36"/>
      <c r="B48" s="69">
        <f t="shared" ref="B48:C48" si="6">+B22</f>
        <v>601.33000000000004</v>
      </c>
      <c r="C48" s="114" t="str">
        <f t="shared" si="6"/>
        <v>Housekeeper / Cook</v>
      </c>
      <c r="D48" s="70"/>
      <c r="E48" s="47"/>
      <c r="F48" s="111"/>
      <c r="G48" s="313"/>
      <c r="H48" s="953"/>
      <c r="I48" s="954"/>
      <c r="J48" s="188">
        <f t="shared" si="2"/>
        <v>0</v>
      </c>
      <c r="K48" s="36"/>
      <c r="R48" s="7"/>
    </row>
    <row r="49" spans="1:18">
      <c r="A49" s="36"/>
      <c r="B49" s="69">
        <f t="shared" ref="B49:C49" si="7">+B23</f>
        <v>601.33500000000004</v>
      </c>
      <c r="C49" s="114" t="str">
        <f t="shared" si="7"/>
        <v>Liturgical Services</v>
      </c>
      <c r="D49" s="70"/>
      <c r="E49" s="47"/>
      <c r="F49" s="111"/>
      <c r="G49" s="313"/>
      <c r="H49" s="953"/>
      <c r="I49" s="954"/>
      <c r="J49" s="188">
        <f t="shared" si="2"/>
        <v>0</v>
      </c>
      <c r="K49" s="36"/>
      <c r="R49" s="7"/>
    </row>
    <row r="50" spans="1:18">
      <c r="A50" s="36"/>
      <c r="B50" s="69">
        <f t="shared" ref="B50:C50" si="8">+B24</f>
        <v>601.34</v>
      </c>
      <c r="C50" s="114" t="str">
        <f t="shared" si="8"/>
        <v>Music Director / Musicians</v>
      </c>
      <c r="D50" s="70"/>
      <c r="E50" s="47"/>
      <c r="F50" s="111"/>
      <c r="G50" s="313"/>
      <c r="H50" s="953"/>
      <c r="I50" s="954"/>
      <c r="J50" s="188">
        <f t="shared" si="2"/>
        <v>0</v>
      </c>
      <c r="K50" s="36"/>
      <c r="R50" s="7"/>
    </row>
    <row r="51" spans="1:18">
      <c r="A51" s="36"/>
      <c r="B51" s="69">
        <f t="shared" ref="B51:C51" si="9">+B25</f>
        <v>601.34500000000003</v>
      </c>
      <c r="C51" s="114" t="str">
        <f t="shared" si="9"/>
        <v>Nursery Services</v>
      </c>
      <c r="D51" s="70"/>
      <c r="E51" s="47"/>
      <c r="F51" s="111"/>
      <c r="G51" s="313"/>
      <c r="H51" s="953"/>
      <c r="I51" s="954"/>
      <c r="J51" s="188">
        <f t="shared" si="2"/>
        <v>0</v>
      </c>
      <c r="K51" s="36"/>
      <c r="R51" s="7"/>
    </row>
    <row r="52" spans="1:18">
      <c r="A52" s="36"/>
      <c r="B52" s="69">
        <f t="shared" ref="B52:C52" si="10">+B26</f>
        <v>601.35</v>
      </c>
      <c r="C52" s="114" t="str">
        <f t="shared" si="10"/>
        <v>Receptionist</v>
      </c>
      <c r="D52" s="70"/>
      <c r="E52" s="47"/>
      <c r="F52" s="111"/>
      <c r="G52" s="313"/>
      <c r="H52" s="953"/>
      <c r="I52" s="954"/>
      <c r="J52" s="188">
        <f t="shared" si="2"/>
        <v>0</v>
      </c>
      <c r="K52" s="36"/>
      <c r="R52" s="7"/>
    </row>
    <row r="53" spans="1:18">
      <c r="A53" s="36"/>
      <c r="B53" s="69">
        <f t="shared" ref="B53:C53" si="11">+B27</f>
        <v>601.35500000000002</v>
      </c>
      <c r="C53" s="114" t="str">
        <f t="shared" si="11"/>
        <v>Religious Education</v>
      </c>
      <c r="D53" s="70"/>
      <c r="E53" s="47"/>
      <c r="F53" s="111"/>
      <c r="G53" s="313"/>
      <c r="H53" s="953"/>
      <c r="I53" s="954"/>
      <c r="J53" s="188">
        <f t="shared" si="2"/>
        <v>0</v>
      </c>
      <c r="K53" s="36"/>
      <c r="R53" s="7"/>
    </row>
    <row r="54" spans="1:18">
      <c r="A54" s="36"/>
      <c r="B54" s="69">
        <f t="shared" ref="B54:C54" si="12">+B28</f>
        <v>601.36</v>
      </c>
      <c r="C54" s="114" t="str">
        <f t="shared" si="12"/>
        <v>Secretary</v>
      </c>
      <c r="D54" s="70"/>
      <c r="E54" s="47"/>
      <c r="F54" s="111"/>
      <c r="G54" s="313"/>
      <c r="H54" s="953"/>
      <c r="I54" s="954"/>
      <c r="J54" s="188">
        <f t="shared" si="2"/>
        <v>0</v>
      </c>
      <c r="K54" s="36"/>
      <c r="R54" s="7"/>
    </row>
    <row r="55" spans="1:18">
      <c r="A55" s="36"/>
      <c r="B55" s="69">
        <f t="shared" ref="B55:C55" si="13">+B29</f>
        <v>601.36500000000001</v>
      </c>
      <c r="C55" s="114" t="str">
        <f t="shared" si="13"/>
        <v>Security</v>
      </c>
      <c r="D55" s="70"/>
      <c r="E55" s="47"/>
      <c r="F55" s="111"/>
      <c r="G55" s="313"/>
      <c r="H55" s="953"/>
      <c r="I55" s="954"/>
      <c r="J55" s="188">
        <f t="shared" si="2"/>
        <v>0</v>
      </c>
      <c r="K55" s="36"/>
      <c r="R55" s="7"/>
    </row>
    <row r="56" spans="1:18">
      <c r="A56" s="36"/>
      <c r="B56" s="69">
        <f t="shared" ref="B56:C56" si="14">+B30</f>
        <v>601.37</v>
      </c>
      <c r="C56" s="114" t="str">
        <f t="shared" si="14"/>
        <v>Wedding Coordinator</v>
      </c>
      <c r="D56" s="70"/>
      <c r="E56" s="47"/>
      <c r="F56" s="111"/>
      <c r="G56" s="313"/>
      <c r="H56" s="953"/>
      <c r="I56" s="954"/>
      <c r="J56" s="188">
        <f t="shared" si="2"/>
        <v>0</v>
      </c>
      <c r="K56" s="36"/>
      <c r="R56" s="7"/>
    </row>
    <row r="57" spans="1:18">
      <c r="A57" s="36"/>
      <c r="B57" s="69">
        <f t="shared" ref="B57:C57" si="15">+B31</f>
        <v>601.375</v>
      </c>
      <c r="C57" s="114" t="str">
        <f t="shared" si="15"/>
        <v>Youth Minister</v>
      </c>
      <c r="D57" s="70"/>
      <c r="E57" s="47"/>
      <c r="F57" s="111"/>
      <c r="G57" s="313"/>
      <c r="H57" s="953"/>
      <c r="I57" s="954"/>
      <c r="J57" s="188">
        <f t="shared" si="2"/>
        <v>0</v>
      </c>
      <c r="K57" s="36"/>
      <c r="R57" s="7"/>
    </row>
    <row r="58" spans="1:18">
      <c r="A58" s="36"/>
      <c r="B58" s="69">
        <f t="shared" ref="B58:C58" si="16">+B32</f>
        <v>601.39499999999998</v>
      </c>
      <c r="C58" s="114" t="str">
        <f t="shared" si="16"/>
        <v>Other</v>
      </c>
      <c r="D58" s="70"/>
      <c r="E58" s="47"/>
      <c r="F58" s="111"/>
      <c r="G58" s="313"/>
      <c r="H58" s="953"/>
      <c r="I58" s="954"/>
      <c r="J58" s="188">
        <f t="shared" si="2"/>
        <v>0</v>
      </c>
      <c r="K58" s="36"/>
      <c r="R58" s="7"/>
    </row>
    <row r="59" spans="1:18">
      <c r="A59" s="36"/>
      <c r="B59" s="69"/>
      <c r="C59" s="82">
        <f>+'B. Trial Balance'!F206</f>
        <v>0</v>
      </c>
      <c r="D59" s="70"/>
      <c r="E59" s="47"/>
      <c r="F59" s="111"/>
      <c r="G59" s="313"/>
      <c r="H59" s="953"/>
      <c r="I59" s="954"/>
      <c r="J59" s="188">
        <f t="shared" si="2"/>
        <v>0</v>
      </c>
      <c r="K59" s="36"/>
      <c r="R59" s="7"/>
    </row>
    <row r="60" spans="1:18">
      <c r="A60" s="36"/>
      <c r="B60" s="69"/>
      <c r="C60" s="82">
        <f>+'B. Trial Balance'!F207</f>
        <v>0</v>
      </c>
      <c r="D60" s="70"/>
      <c r="E60" s="47"/>
      <c r="F60" s="111"/>
      <c r="G60" s="313"/>
      <c r="H60" s="953"/>
      <c r="I60" s="954"/>
      <c r="J60" s="188">
        <f t="shared" si="2"/>
        <v>0</v>
      </c>
      <c r="K60" s="36"/>
      <c r="R60" s="7"/>
    </row>
    <row r="61" spans="1:18">
      <c r="A61" s="36"/>
      <c r="B61" s="69"/>
      <c r="C61" s="82">
        <f>+'B. Trial Balance'!F208</f>
        <v>0</v>
      </c>
      <c r="D61" s="70"/>
      <c r="E61" s="47"/>
      <c r="F61" s="111"/>
      <c r="G61" s="313"/>
      <c r="H61" s="953"/>
      <c r="I61" s="954"/>
      <c r="J61" s="188">
        <f t="shared" si="2"/>
        <v>0</v>
      </c>
      <c r="K61" s="36"/>
      <c r="R61" s="7"/>
    </row>
    <row r="62" spans="1:18">
      <c r="A62" s="36"/>
      <c r="B62" s="69"/>
      <c r="C62" s="82">
        <f>+'B. Trial Balance'!F209</f>
        <v>0</v>
      </c>
      <c r="D62" s="70"/>
      <c r="E62" s="47"/>
      <c r="F62" s="111"/>
      <c r="G62" s="313"/>
      <c r="H62" s="953"/>
      <c r="I62" s="954"/>
      <c r="J62" s="188">
        <f t="shared" si="2"/>
        <v>0</v>
      </c>
      <c r="K62" s="36"/>
      <c r="R62" s="7"/>
    </row>
    <row r="63" spans="1:18">
      <c r="A63" s="36"/>
      <c r="B63" s="69"/>
      <c r="C63" s="82">
        <f>+'B. Trial Balance'!F210</f>
        <v>0</v>
      </c>
      <c r="D63" s="70"/>
      <c r="E63" s="47"/>
      <c r="F63" s="111"/>
      <c r="G63" s="313"/>
      <c r="H63" s="953"/>
      <c r="I63" s="954"/>
      <c r="J63" s="188">
        <f t="shared" si="2"/>
        <v>0</v>
      </c>
      <c r="K63" s="36"/>
      <c r="R63" s="7"/>
    </row>
    <row r="64" spans="1:18" ht="13.8" thickBot="1">
      <c r="A64" s="36"/>
      <c r="B64" s="69"/>
      <c r="C64" s="82">
        <f>+'B. Trial Balance'!F211</f>
        <v>0</v>
      </c>
      <c r="D64" s="70"/>
      <c r="E64" s="47"/>
      <c r="F64" s="113"/>
      <c r="G64" s="313"/>
      <c r="H64" s="953"/>
      <c r="I64" s="954"/>
      <c r="J64" s="188">
        <f t="shared" si="2"/>
        <v>0</v>
      </c>
      <c r="K64" s="36"/>
      <c r="R64" s="7"/>
    </row>
    <row r="65" spans="1:18" s="247" customFormat="1" ht="16.2" thickBot="1">
      <c r="A65" s="351"/>
      <c r="B65" s="246" t="s">
        <v>437</v>
      </c>
      <c r="C65" s="673"/>
      <c r="E65" s="246"/>
      <c r="F65" s="562"/>
      <c r="G65" s="557"/>
      <c r="H65" s="557"/>
      <c r="I65" s="249"/>
      <c r="J65" s="679">
        <f>SUM(J43:J64)</f>
        <v>0</v>
      </c>
      <c r="K65" s="563"/>
      <c r="L65" s="564"/>
      <c r="R65" s="245"/>
    </row>
    <row r="66" spans="1:18" ht="13.8" thickBot="1">
      <c r="B66" s="116"/>
      <c r="C66" s="116"/>
      <c r="D66" s="116"/>
    </row>
    <row r="67" spans="1:18" s="617" customFormat="1" ht="16.2" thickBot="1">
      <c r="A67" s="685"/>
      <c r="B67" s="686">
        <v>601.29999999999995</v>
      </c>
      <c r="C67" s="687"/>
      <c r="D67" s="688" t="s">
        <v>229</v>
      </c>
      <c r="E67" s="689"/>
      <c r="F67" s="690"/>
      <c r="G67" s="691"/>
      <c r="H67" s="692"/>
      <c r="I67" s="693"/>
      <c r="J67" s="694">
        <f>+J39+J65</f>
        <v>0</v>
      </c>
      <c r="K67" s="695"/>
      <c r="L67" s="696"/>
      <c r="R67" s="616"/>
    </row>
  </sheetData>
  <customSheetViews>
    <customSheetView guid="{F5C96EE0-2E1C-11D7-92C7-00B0D056AA2D}" scale="87" colorId="22" showGridLines="0" fitToPage="1" showRuler="0">
      <pageMargins left="0.5" right="0.5" top="0.5" bottom="0.5" header="0.5" footer="0.25"/>
      <printOptions horizontalCentered="1"/>
      <pageSetup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pageSetup orientation="landscape" r:id="rId2"/>
      <headerFooter alignWithMargins="0">
        <oddFooter>&amp;C&amp;P</oddFooter>
      </headerFooter>
    </customSheetView>
  </customSheetViews>
  <mergeCells count="30">
    <mergeCell ref="H62:I62"/>
    <mergeCell ref="H63:I63"/>
    <mergeCell ref="H64:I64"/>
    <mergeCell ref="H57:I57"/>
    <mergeCell ref="H58:I58"/>
    <mergeCell ref="H59:I59"/>
    <mergeCell ref="H60:I60"/>
    <mergeCell ref="H61:I61"/>
    <mergeCell ref="H52:I52"/>
    <mergeCell ref="H53:I53"/>
    <mergeCell ref="H54:I54"/>
    <mergeCell ref="H55:I55"/>
    <mergeCell ref="H56:I56"/>
    <mergeCell ref="H47:I47"/>
    <mergeCell ref="H48:I48"/>
    <mergeCell ref="H49:I49"/>
    <mergeCell ref="H50:I50"/>
    <mergeCell ref="H51:I51"/>
    <mergeCell ref="H42:I42"/>
    <mergeCell ref="H43:I43"/>
    <mergeCell ref="H44:I44"/>
    <mergeCell ref="H45:I45"/>
    <mergeCell ref="H46:I46"/>
    <mergeCell ref="F15:K15"/>
    <mergeCell ref="B6:J6"/>
    <mergeCell ref="B13:J13"/>
    <mergeCell ref="B8:J8"/>
    <mergeCell ref="B9:J9"/>
    <mergeCell ref="B10:J10"/>
    <mergeCell ref="B11:J11"/>
  </mergeCells>
  <phoneticPr fontId="3" type="noConversion"/>
  <pageMargins left="0.2" right="0.2" top="0.7" bottom="0.5" header="0.2" footer="0.2"/>
  <pageSetup scale="88" fitToHeight="2" orientation="landscape" r:id="rId3"/>
  <headerFooter alignWithMargins="0">
    <oddFooter>&amp;L&amp;"Arial,Regular"&amp;F, &amp;A
page &amp;P of &amp;N</oddFooter>
  </headerFooter>
  <rowBreaks count="1" manualBreakCount="1">
    <brk id="4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pageSetUpPr fitToPage="1"/>
  </sheetPr>
  <dimension ref="A1:V43"/>
  <sheetViews>
    <sheetView showGridLines="0" zoomScaleNormal="100" workbookViewId="0">
      <selection activeCell="H10" sqref="H10"/>
    </sheetView>
  </sheetViews>
  <sheetFormatPr defaultColWidth="9.6640625" defaultRowHeight="13.2"/>
  <cols>
    <col min="1" max="1" width="1.6640625" style="385" customWidth="1"/>
    <col min="2" max="2" width="9.6640625" style="385" customWidth="1"/>
    <col min="3" max="3" width="3.6640625" style="385" customWidth="1"/>
    <col min="4" max="4" width="37.109375" style="385" customWidth="1"/>
    <col min="5" max="5" width="1.6640625" style="385" customWidth="1"/>
    <col min="6" max="6" width="18.88671875" style="385" customWidth="1"/>
    <col min="7" max="7" width="15.33203125" style="385" hidden="1" customWidth="1"/>
    <col min="8" max="8" width="14.5546875" style="385" customWidth="1"/>
    <col min="9" max="9" width="14.109375" style="385" customWidth="1"/>
    <col min="10" max="10" width="13.6640625" style="385" customWidth="1"/>
    <col min="11" max="11" width="1.6640625" style="385" customWidth="1"/>
    <col min="12" max="16" width="9.6640625" style="385"/>
    <col min="17" max="17" width="19" style="385" hidden="1" customWidth="1"/>
    <col min="18" max="18" width="1.88671875" style="385" hidden="1" customWidth="1"/>
    <col min="19" max="19" width="13.44140625" style="386" hidden="1" customWidth="1"/>
    <col min="20" max="20" width="10.6640625" style="387" hidden="1" customWidth="1"/>
    <col min="21" max="21" width="11.6640625" style="386" hidden="1" customWidth="1"/>
    <col min="22" max="23" width="0" style="385" hidden="1" customWidth="1"/>
    <col min="24" max="16384" width="9.6640625" style="385"/>
  </cols>
  <sheetData>
    <row r="1" spans="1:22" ht="9" customHeight="1">
      <c r="A1" s="393"/>
      <c r="B1" s="585"/>
      <c r="C1" s="393"/>
      <c r="D1" s="393"/>
      <c r="E1" s="393"/>
      <c r="F1" s="586"/>
      <c r="G1" s="586"/>
      <c r="H1" s="586"/>
      <c r="I1" s="586"/>
      <c r="J1" s="586"/>
      <c r="K1" s="393"/>
    </row>
    <row r="2" spans="1:22" s="579" customFormat="1" ht="18" customHeight="1">
      <c r="A2" s="575"/>
      <c r="B2" s="576" t="str">
        <f>+'A. Instructions'!B6</f>
        <v>Parish Name, City</v>
      </c>
      <c r="C2" s="576"/>
      <c r="D2" s="576"/>
      <c r="F2" s="576"/>
      <c r="G2" s="576"/>
      <c r="H2" s="576"/>
      <c r="J2" s="578" t="str">
        <f>+'C. Clergy &amp; Religious Salaries'!K2</f>
        <v>Operating Expense Budget Worksheet</v>
      </c>
      <c r="K2" s="575"/>
      <c r="S2" s="587"/>
      <c r="T2" s="588"/>
      <c r="U2" s="587"/>
    </row>
    <row r="3" spans="1:22" s="579" customFormat="1" ht="18" customHeight="1">
      <c r="A3" s="575"/>
      <c r="B3" s="420">
        <v>603.1</v>
      </c>
      <c r="C3" s="421" t="s">
        <v>394</v>
      </c>
      <c r="D3" s="421"/>
      <c r="E3" s="421"/>
      <c r="F3" s="581"/>
      <c r="G3" s="581"/>
      <c r="H3" s="581"/>
      <c r="I3" s="581"/>
      <c r="J3" s="412" t="str">
        <f>+'B. Trial Balance'!M4</f>
        <v>2020-21</v>
      </c>
      <c r="K3" s="575"/>
      <c r="S3" s="587"/>
      <c r="T3" s="588"/>
      <c r="U3" s="587"/>
    </row>
    <row r="4" spans="1:22" s="408" customFormat="1" ht="12.75" customHeight="1">
      <c r="A4" s="399"/>
      <c r="B4" s="423"/>
      <c r="C4" s="422"/>
      <c r="D4" s="422"/>
      <c r="E4" s="422"/>
      <c r="F4" s="419"/>
      <c r="G4" s="419"/>
      <c r="H4" s="419"/>
      <c r="I4" s="419"/>
      <c r="J4" s="407"/>
      <c r="K4" s="399"/>
      <c r="S4" s="589"/>
      <c r="T4" s="590"/>
      <c r="U4" s="589"/>
    </row>
    <row r="5" spans="1:22" s="383" customFormat="1" ht="21" customHeight="1">
      <c r="F5" s="943" t="s">
        <v>100</v>
      </c>
      <c r="G5" s="943"/>
      <c r="H5" s="943"/>
      <c r="I5" s="943"/>
      <c r="J5" s="943"/>
      <c r="K5" s="943"/>
      <c r="S5" s="591"/>
      <c r="T5" s="592"/>
      <c r="U5" s="591"/>
    </row>
    <row r="6" spans="1:22" s="594" customFormat="1" ht="25.5" customHeight="1">
      <c r="A6" s="593"/>
      <c r="B6" s="278"/>
      <c r="C6" s="279"/>
      <c r="D6" s="279"/>
      <c r="E6" s="279"/>
      <c r="F6" s="280" t="s">
        <v>116</v>
      </c>
      <c r="G6" s="280" t="s">
        <v>101</v>
      </c>
      <c r="H6" s="341" t="s">
        <v>190</v>
      </c>
      <c r="I6" s="341" t="s">
        <v>191</v>
      </c>
      <c r="J6" s="670" t="s">
        <v>123</v>
      </c>
      <c r="K6" s="593"/>
      <c r="S6" s="595"/>
      <c r="T6" s="596"/>
      <c r="U6" s="595"/>
    </row>
    <row r="7" spans="1:22" s="594" customFormat="1">
      <c r="A7" s="593"/>
      <c r="B7" s="278"/>
      <c r="C7" s="279"/>
      <c r="D7" s="279"/>
      <c r="E7" s="279"/>
      <c r="F7" s="290"/>
      <c r="G7" s="666"/>
      <c r="H7" s="774" t="s">
        <v>427</v>
      </c>
      <c r="I7" s="774" t="s">
        <v>427</v>
      </c>
      <c r="J7" s="671"/>
      <c r="K7" s="593"/>
      <c r="S7" s="595"/>
      <c r="T7" s="596"/>
      <c r="U7" s="595"/>
    </row>
    <row r="8" spans="1:22" s="669" customFormat="1">
      <c r="A8" s="667"/>
      <c r="B8" s="668" t="s">
        <v>88</v>
      </c>
      <c r="D8" s="668"/>
      <c r="E8" s="668"/>
      <c r="G8" s="956" t="s">
        <v>351</v>
      </c>
      <c r="H8" s="775">
        <f>+'A. Instructions'!G92</f>
        <v>11372</v>
      </c>
      <c r="I8" s="775">
        <f>+'A. Instructions'!G95</f>
        <v>14664</v>
      </c>
      <c r="J8" s="672"/>
      <c r="K8" s="667"/>
      <c r="S8" s="386"/>
      <c r="T8" s="386"/>
      <c r="U8" s="386"/>
    </row>
    <row r="9" spans="1:22" ht="15.6" hidden="1" customHeight="1">
      <c r="A9" s="393"/>
      <c r="B9" s="60"/>
      <c r="D9" s="60"/>
      <c r="E9" s="60"/>
      <c r="F9" s="112"/>
      <c r="G9" s="957"/>
      <c r="H9" s="343"/>
      <c r="I9" s="344"/>
      <c r="J9" s="112"/>
      <c r="K9" s="393"/>
    </row>
    <row r="10" spans="1:22" ht="13.2" customHeight="1">
      <c r="A10" s="393"/>
      <c r="B10" s="109" t="s">
        <v>61</v>
      </c>
      <c r="D10" s="63"/>
      <c r="E10" s="63"/>
      <c r="F10" s="123">
        <f>+'C. Clergy &amp; Religious Salaries'!F9</f>
        <v>0</v>
      </c>
      <c r="G10" s="125"/>
      <c r="H10" s="342">
        <v>0</v>
      </c>
      <c r="I10" s="126">
        <v>0</v>
      </c>
      <c r="J10" s="128">
        <f>SUM(G10:I10)</f>
        <v>0</v>
      </c>
      <c r="K10" s="597"/>
      <c r="Q10" s="398" t="s">
        <v>368</v>
      </c>
      <c r="R10" s="388"/>
      <c r="S10" s="389"/>
      <c r="T10" s="390"/>
      <c r="U10" s="389"/>
      <c r="V10" s="388"/>
    </row>
    <row r="11" spans="1:22" ht="13.2" customHeight="1">
      <c r="A11" s="393"/>
      <c r="B11" s="109" t="s">
        <v>61</v>
      </c>
      <c r="D11" s="63"/>
      <c r="E11" s="63"/>
      <c r="F11" s="123">
        <f>+'C. Clergy &amp; Religious Salaries'!F10</f>
        <v>0</v>
      </c>
      <c r="G11" s="127"/>
      <c r="H11" s="342">
        <v>0</v>
      </c>
      <c r="I11" s="126">
        <v>0</v>
      </c>
      <c r="J11" s="128">
        <f t="shared" ref="J11:J19" si="0">SUM(G11:I11)</f>
        <v>0</v>
      </c>
      <c r="K11" s="597"/>
      <c r="Q11" s="388"/>
      <c r="R11" s="388"/>
      <c r="S11" s="396" t="s">
        <v>367</v>
      </c>
      <c r="T11" s="397" t="s">
        <v>366</v>
      </c>
      <c r="U11" s="396" t="s">
        <v>131</v>
      </c>
      <c r="V11" s="388"/>
    </row>
    <row r="12" spans="1:22" ht="13.2" customHeight="1">
      <c r="A12" s="393"/>
      <c r="B12" s="109" t="s">
        <v>178</v>
      </c>
      <c r="D12" s="63"/>
      <c r="E12" s="63"/>
      <c r="F12" s="123">
        <f>+'C. Clergy &amp; Religious Salaries'!F11</f>
        <v>0</v>
      </c>
      <c r="G12" s="127"/>
      <c r="H12" s="342">
        <v>0</v>
      </c>
      <c r="I12" s="126">
        <v>0</v>
      </c>
      <c r="J12" s="128">
        <f>SUM(G12:I12)</f>
        <v>0</v>
      </c>
      <c r="K12" s="597"/>
      <c r="Q12" s="388" t="s">
        <v>373</v>
      </c>
      <c r="R12" s="388"/>
      <c r="S12" s="389">
        <v>1064</v>
      </c>
      <c r="T12" s="390">
        <v>6</v>
      </c>
      <c r="U12" s="389">
        <f>+S12*T12</f>
        <v>6384</v>
      </c>
      <c r="V12" s="388"/>
    </row>
    <row r="13" spans="1:22" ht="13.2" customHeight="1">
      <c r="A13" s="393"/>
      <c r="B13" s="109" t="s">
        <v>178</v>
      </c>
      <c r="D13" s="63"/>
      <c r="E13" s="63"/>
      <c r="F13" s="123">
        <f>+'C. Clergy &amp; Religious Salaries'!F12</f>
        <v>0</v>
      </c>
      <c r="G13" s="127"/>
      <c r="H13" s="342">
        <v>0</v>
      </c>
      <c r="I13" s="126">
        <v>0</v>
      </c>
      <c r="J13" s="128">
        <f t="shared" si="0"/>
        <v>0</v>
      </c>
      <c r="K13" s="597"/>
      <c r="Q13" s="388" t="s">
        <v>374</v>
      </c>
      <c r="R13" s="388"/>
      <c r="S13" s="389">
        <v>1064</v>
      </c>
      <c r="T13" s="390">
        <v>6</v>
      </c>
      <c r="U13" s="389">
        <f>+S13*T13</f>
        <v>6384</v>
      </c>
      <c r="V13" s="388"/>
    </row>
    <row r="14" spans="1:22" ht="13.2" customHeight="1" thickBot="1">
      <c r="A14" s="393"/>
      <c r="B14" s="109" t="s">
        <v>178</v>
      </c>
      <c r="D14" s="63"/>
      <c r="E14" s="63"/>
      <c r="F14" s="123">
        <f>+'C. Clergy &amp; Religious Salaries'!F13</f>
        <v>0</v>
      </c>
      <c r="G14" s="127"/>
      <c r="H14" s="342">
        <v>0</v>
      </c>
      <c r="I14" s="126">
        <v>0</v>
      </c>
      <c r="J14" s="128">
        <f t="shared" si="0"/>
        <v>0</v>
      </c>
      <c r="K14" s="597"/>
      <c r="Q14" s="388" t="s">
        <v>131</v>
      </c>
      <c r="R14" s="388"/>
      <c r="S14" s="389"/>
      <c r="T14" s="390"/>
      <c r="U14" s="391">
        <f>+U12+U13</f>
        <v>12768</v>
      </c>
      <c r="V14" s="388"/>
    </row>
    <row r="15" spans="1:22" ht="13.2" customHeight="1" thickTop="1">
      <c r="A15" s="393"/>
      <c r="B15" s="109" t="s">
        <v>179</v>
      </c>
      <c r="D15" s="63"/>
      <c r="E15" s="63"/>
      <c r="F15" s="123">
        <f>+'C. Clergy &amp; Religious Salaries'!F14</f>
        <v>0</v>
      </c>
      <c r="G15" s="127"/>
      <c r="H15" s="342">
        <v>0</v>
      </c>
      <c r="I15" s="126">
        <v>0</v>
      </c>
      <c r="J15" s="128">
        <f t="shared" si="0"/>
        <v>0</v>
      </c>
      <c r="K15" s="597"/>
      <c r="Q15" s="392"/>
      <c r="R15" s="392"/>
      <c r="S15" s="394"/>
      <c r="T15" s="395"/>
      <c r="U15" s="394"/>
      <c r="V15" s="392"/>
    </row>
    <row r="16" spans="1:22" ht="13.2" customHeight="1">
      <c r="A16" s="393"/>
      <c r="B16" s="109" t="s">
        <v>179</v>
      </c>
      <c r="D16" s="63"/>
      <c r="E16" s="63"/>
      <c r="F16" s="123">
        <f>+'C. Clergy &amp; Religious Salaries'!F15</f>
        <v>0</v>
      </c>
      <c r="G16" s="127"/>
      <c r="H16" s="342">
        <v>0</v>
      </c>
      <c r="I16" s="126">
        <v>0</v>
      </c>
      <c r="J16" s="128">
        <f t="shared" si="0"/>
        <v>0</v>
      </c>
      <c r="K16" s="597"/>
      <c r="Q16" s="392"/>
      <c r="R16" s="392"/>
      <c r="S16" s="394"/>
      <c r="T16" s="395"/>
      <c r="U16" s="394"/>
      <c r="V16" s="392"/>
    </row>
    <row r="17" spans="1:21" ht="13.2" customHeight="1">
      <c r="A17" s="393"/>
      <c r="B17" s="335"/>
      <c r="C17" s="598"/>
      <c r="D17" s="382"/>
      <c r="E17" s="63"/>
      <c r="F17" s="333"/>
      <c r="G17" s="127"/>
      <c r="H17" s="108"/>
      <c r="I17" s="108"/>
      <c r="J17" s="128">
        <f t="shared" si="0"/>
        <v>0</v>
      </c>
      <c r="K17" s="597"/>
    </row>
    <row r="18" spans="1:21" ht="13.2" customHeight="1">
      <c r="A18" s="393"/>
      <c r="B18" s="335"/>
      <c r="C18" s="598"/>
      <c r="D18" s="382"/>
      <c r="E18" s="63"/>
      <c r="F18" s="333"/>
      <c r="G18" s="127"/>
      <c r="H18" s="108"/>
      <c r="I18" s="108"/>
      <c r="J18" s="128">
        <f t="shared" si="0"/>
        <v>0</v>
      </c>
      <c r="K18" s="597"/>
    </row>
    <row r="19" spans="1:21" ht="13.2" customHeight="1">
      <c r="A19" s="393"/>
      <c r="B19" s="335"/>
      <c r="C19" s="598"/>
      <c r="D19" s="382"/>
      <c r="E19" s="63"/>
      <c r="F19" s="333"/>
      <c r="G19" s="127"/>
      <c r="H19" s="108"/>
      <c r="I19" s="108"/>
      <c r="J19" s="128">
        <f t="shared" si="0"/>
        <v>0</v>
      </c>
      <c r="K19" s="597"/>
    </row>
    <row r="20" spans="1:21" ht="13.8" thickBot="1">
      <c r="A20" s="393"/>
      <c r="B20" s="121"/>
      <c r="C20" s="122"/>
      <c r="D20" s="63"/>
      <c r="E20" s="63"/>
      <c r="F20" s="82"/>
      <c r="G20" s="457"/>
      <c r="H20" s="457"/>
      <c r="I20" s="88"/>
      <c r="J20" s="320"/>
      <c r="K20" s="393"/>
    </row>
    <row r="21" spans="1:21" ht="17.25" customHeight="1" thickBot="1">
      <c r="A21" s="393"/>
      <c r="B21" s="64" t="s">
        <v>31</v>
      </c>
      <c r="D21" s="64"/>
      <c r="E21" s="64"/>
      <c r="F21" s="117"/>
      <c r="G21" s="321">
        <f>SUM(G10:G20)</f>
        <v>0</v>
      </c>
      <c r="H21" s="321">
        <f>SUM(H9:H20)</f>
        <v>0</v>
      </c>
      <c r="I21" s="322">
        <f>SUM(I9:I20)</f>
        <v>0</v>
      </c>
      <c r="J21" s="653">
        <f>SUM(J9:J19)</f>
        <v>0</v>
      </c>
      <c r="K21" s="599"/>
    </row>
    <row r="22" spans="1:21">
      <c r="B22" s="43"/>
      <c r="G22" s="393"/>
    </row>
    <row r="23" spans="1:21" ht="9" customHeight="1">
      <c r="B23" s="43"/>
      <c r="G23" s="393"/>
    </row>
    <row r="24" spans="1:21">
      <c r="G24" s="393"/>
    </row>
    <row r="25" spans="1:21">
      <c r="A25" s="393"/>
      <c r="B25" s="43" t="s">
        <v>105</v>
      </c>
      <c r="C25" s="60" t="s">
        <v>59</v>
      </c>
      <c r="D25" s="64"/>
      <c r="E25" s="64"/>
      <c r="F25" s="117"/>
      <c r="H25" s="87"/>
      <c r="I25" s="57"/>
      <c r="J25" s="89" t="s">
        <v>123</v>
      </c>
      <c r="K25" s="393"/>
    </row>
    <row r="26" spans="1:21">
      <c r="A26" s="393"/>
      <c r="B26" s="43"/>
      <c r="C26" s="60"/>
      <c r="D26" s="64"/>
      <c r="E26" s="64"/>
      <c r="F26" s="117"/>
      <c r="H26" s="87"/>
      <c r="I26" s="57"/>
      <c r="J26" s="57"/>
      <c r="K26" s="393"/>
    </row>
    <row r="27" spans="1:21">
      <c r="A27" s="393"/>
      <c r="B27" s="101">
        <f>'B. Trial Balance'!E217</f>
        <v>603.12</v>
      </c>
      <c r="C27" s="83" t="str">
        <f>'B. Trial Balance'!F217</f>
        <v>Priest's Retirement</v>
      </c>
      <c r="D27" s="63"/>
      <c r="E27" s="63"/>
      <c r="F27" s="67"/>
      <c r="G27" s="600"/>
      <c r="H27" s="955"/>
      <c r="I27" s="955"/>
      <c r="J27" s="119">
        <f>+H21</f>
        <v>0</v>
      </c>
      <c r="K27" s="393"/>
    </row>
    <row r="28" spans="1:21">
      <c r="A28" s="393"/>
      <c r="B28" s="101">
        <f>'B. Trial Balance'!E218</f>
        <v>603.13</v>
      </c>
      <c r="C28" s="83" t="str">
        <f>'B. Trial Balance'!F218</f>
        <v>Priest's Health Insurance</v>
      </c>
      <c r="D28" s="63"/>
      <c r="E28" s="63"/>
      <c r="F28" s="118"/>
      <c r="H28" s="457"/>
      <c r="I28" s="88"/>
      <c r="J28" s="120">
        <f>+I21</f>
        <v>0</v>
      </c>
      <c r="K28" s="393"/>
    </row>
    <row r="29" spans="1:21">
      <c r="A29" s="393"/>
      <c r="B29" s="101">
        <f>'B. Trial Balance'!E221</f>
        <v>603.19000000000005</v>
      </c>
      <c r="C29" s="83" t="str">
        <f>'B. Trial Balance'!F221</f>
        <v>Other</v>
      </c>
      <c r="D29" s="63"/>
      <c r="E29" s="63"/>
      <c r="F29" s="67"/>
      <c r="H29" s="457"/>
      <c r="I29" s="88"/>
      <c r="J29" s="169"/>
      <c r="K29" s="393"/>
    </row>
    <row r="30" spans="1:21" ht="13.8" thickBot="1">
      <c r="A30" s="393"/>
      <c r="B30" s="66"/>
      <c r="C30" s="66"/>
      <c r="D30" s="63"/>
      <c r="E30" s="63"/>
      <c r="F30" s="74"/>
      <c r="H30" s="457"/>
      <c r="I30" s="88"/>
      <c r="J30" s="48"/>
      <c r="K30" s="393"/>
    </row>
    <row r="31" spans="1:21" s="245" customFormat="1" ht="18.75" customHeight="1" thickBot="1">
      <c r="A31" s="351"/>
      <c r="B31" s="565">
        <v>603.1</v>
      </c>
      <c r="C31" s="566" t="s">
        <v>60</v>
      </c>
      <c r="D31" s="566"/>
      <c r="E31" s="566"/>
      <c r="F31" s="567"/>
      <c r="G31" s="601"/>
      <c r="H31" s="568"/>
      <c r="I31" s="569"/>
      <c r="J31" s="697">
        <f>SUM(J27:J29)</f>
        <v>0</v>
      </c>
      <c r="K31" s="351"/>
      <c r="S31" s="602"/>
      <c r="T31" s="603"/>
      <c r="U31" s="602"/>
    </row>
    <row r="32" spans="1:21">
      <c r="G32" s="393"/>
    </row>
    <row r="33" spans="7:7">
      <c r="G33" s="393"/>
    </row>
    <row r="34" spans="7:7">
      <c r="G34" s="393"/>
    </row>
    <row r="35" spans="7:7">
      <c r="G35" s="393"/>
    </row>
    <row r="36" spans="7:7">
      <c r="G36" s="393"/>
    </row>
    <row r="37" spans="7:7">
      <c r="G37" s="393"/>
    </row>
    <row r="38" spans="7:7">
      <c r="G38" s="393"/>
    </row>
    <row r="39" spans="7:7">
      <c r="G39" s="393"/>
    </row>
    <row r="40" spans="7:7">
      <c r="G40" s="393"/>
    </row>
    <row r="41" spans="7:7">
      <c r="G41" s="393"/>
    </row>
    <row r="42" spans="7:7">
      <c r="G42" s="393"/>
    </row>
    <row r="43" spans="7:7">
      <c r="G43" s="393"/>
    </row>
  </sheetData>
  <customSheetViews>
    <customSheetView guid="{F5C96EE0-2E1C-11D7-92C7-00B0D056AA2D}" scale="87" colorId="22" showGridLines="0" fitToPage="1" showRuler="0">
      <pageMargins left="0.5" right="0.5" top="0.5" bottom="0.5" header="0.5" footer="0.25"/>
      <printOptions horizontalCentered="1"/>
      <pageSetup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pageSetup orientation="landscape" r:id="rId2"/>
      <headerFooter alignWithMargins="0">
        <oddFooter>&amp;C&amp;P</oddFooter>
      </headerFooter>
    </customSheetView>
  </customSheetViews>
  <mergeCells count="3">
    <mergeCell ref="F5:K5"/>
    <mergeCell ref="H27:I27"/>
    <mergeCell ref="G8:G9"/>
  </mergeCells>
  <phoneticPr fontId="3" type="noConversion"/>
  <pageMargins left="0.2" right="0.2" top="0.5" bottom="0.5" header="0.2" footer="0.2"/>
  <pageSetup orientation="landscape" r:id="rId3"/>
  <headerFooter alignWithMargins="0">
    <oddFooter>&amp;L&amp;"Arial,Regular"&amp;F&amp;C&amp;"Arial,Regular"&amp;A,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27"/>
  <sheetViews>
    <sheetView showGridLines="0" zoomScaleNormal="100" workbookViewId="0">
      <selection activeCell="G9" sqref="G9"/>
    </sheetView>
  </sheetViews>
  <sheetFormatPr defaultRowHeight="13.2"/>
  <cols>
    <col min="1" max="1" width="1.6640625" customWidth="1"/>
    <col min="2" max="2" width="9.6640625" customWidth="1"/>
    <col min="3" max="3" width="3.6640625" customWidth="1"/>
    <col min="4" max="4" width="19.44140625" customWidth="1"/>
    <col min="5" max="5" width="1.6640625" customWidth="1"/>
    <col min="6" max="6" width="24.33203125" customWidth="1"/>
    <col min="7" max="7" width="13.6640625" customWidth="1"/>
    <col min="8" max="8" width="10.44140625" customWidth="1"/>
    <col min="9" max="10" width="13.6640625" customWidth="1"/>
    <col min="11" max="11" width="1.6640625" customWidth="1"/>
    <col min="12" max="12" width="12.44140625" customWidth="1"/>
    <col min="13" max="13" width="9.109375" customWidth="1"/>
    <col min="14" max="14" width="15.33203125" customWidth="1"/>
    <col min="15" max="15" width="3.33203125" customWidth="1"/>
  </cols>
  <sheetData>
    <row r="1" spans="1:18" s="409" customFormat="1" ht="9" customHeight="1">
      <c r="A1" s="399"/>
      <c r="B1" s="406"/>
      <c r="C1" s="399"/>
      <c r="D1" s="399"/>
      <c r="E1" s="399"/>
      <c r="F1" s="407"/>
      <c r="G1" s="407"/>
      <c r="H1" s="407"/>
      <c r="I1" s="407"/>
      <c r="J1" s="407"/>
      <c r="K1" s="399"/>
      <c r="L1" s="408"/>
      <c r="M1" s="408"/>
      <c r="N1" s="408"/>
      <c r="O1" s="408"/>
      <c r="P1" s="408"/>
      <c r="Q1" s="408"/>
      <c r="R1" s="408"/>
    </row>
    <row r="2" spans="1:18" s="577" customFormat="1" ht="18" customHeight="1">
      <c r="A2" s="575"/>
      <c r="B2" s="576" t="str">
        <f>+'A. Instructions'!B6</f>
        <v>Parish Name, City</v>
      </c>
      <c r="C2" s="576"/>
      <c r="D2" s="576"/>
      <c r="F2" s="576"/>
      <c r="G2" s="576"/>
      <c r="H2" s="576"/>
      <c r="K2" s="575"/>
      <c r="L2" s="579"/>
      <c r="M2" s="579"/>
      <c r="N2" s="578" t="str">
        <f>+'C. Clergy &amp; Religious Salaries'!K2</f>
        <v>Operating Expense Budget Worksheet</v>
      </c>
      <c r="O2" s="579"/>
      <c r="P2" s="579"/>
      <c r="Q2" s="579"/>
      <c r="R2" s="579"/>
    </row>
    <row r="3" spans="1:18" s="577" customFormat="1" ht="18" customHeight="1">
      <c r="A3" s="575"/>
      <c r="B3" s="420">
        <v>603.20000000000005</v>
      </c>
      <c r="C3" s="421" t="s">
        <v>395</v>
      </c>
      <c r="D3" s="421"/>
      <c r="E3" s="421"/>
      <c r="F3" s="581"/>
      <c r="G3" s="581"/>
      <c r="H3" s="581"/>
      <c r="I3" s="581"/>
      <c r="J3" s="582"/>
      <c r="K3" s="575"/>
      <c r="L3" s="579"/>
      <c r="M3" s="579"/>
      <c r="N3" s="412" t="str">
        <f>+'B. Trial Balance'!M4</f>
        <v>2020-21</v>
      </c>
      <c r="O3" s="579"/>
      <c r="P3" s="579"/>
      <c r="Q3" s="579"/>
      <c r="R3" s="579"/>
    </row>
    <row r="4" spans="1:18" s="409" customFormat="1" ht="21.75" customHeight="1">
      <c r="A4" s="399"/>
      <c r="B4" s="420"/>
      <c r="C4" s="421"/>
      <c r="D4" s="421"/>
      <c r="E4" s="422"/>
      <c r="F4" s="419"/>
      <c r="G4" s="419"/>
      <c r="H4" s="419"/>
      <c r="I4" s="419"/>
      <c r="J4" s="407"/>
      <c r="K4" s="399"/>
      <c r="L4" s="408"/>
      <c r="M4" s="408"/>
      <c r="N4" s="408"/>
      <c r="O4" s="408"/>
      <c r="P4" s="408"/>
      <c r="Q4" s="408"/>
      <c r="R4" s="408"/>
    </row>
    <row r="5" spans="1:18" ht="17.399999999999999">
      <c r="A5" s="36"/>
      <c r="B5" s="62"/>
      <c r="C5" s="59"/>
      <c r="D5" s="59"/>
      <c r="E5" s="60"/>
      <c r="F5" s="960" t="s">
        <v>100</v>
      </c>
      <c r="G5" s="960"/>
      <c r="H5" s="960"/>
      <c r="I5" s="960"/>
      <c r="J5" s="960"/>
      <c r="K5" s="960"/>
      <c r="L5" s="907"/>
      <c r="M5" s="907"/>
      <c r="N5" s="907"/>
      <c r="O5" s="7"/>
      <c r="P5" s="7"/>
      <c r="Q5" s="7"/>
      <c r="R5" s="7"/>
    </row>
    <row r="6" spans="1:18" s="534" customFormat="1">
      <c r="A6" s="393"/>
      <c r="B6" s="40"/>
      <c r="C6" s="60"/>
      <c r="D6" s="60"/>
      <c r="E6" s="60"/>
      <c r="F6" s="958" t="s">
        <v>329</v>
      </c>
      <c r="G6" s="959"/>
      <c r="H6" s="959"/>
      <c r="I6" s="959"/>
      <c r="J6" s="959"/>
      <c r="K6" s="959"/>
      <c r="L6" s="959"/>
      <c r="M6" s="959"/>
      <c r="N6" s="959"/>
      <c r="O6" s="385"/>
      <c r="P6" s="385"/>
      <c r="Q6" s="385"/>
      <c r="R6" s="385"/>
    </row>
    <row r="7" spans="1:18" s="282" customFormat="1" ht="27.75" customHeight="1">
      <c r="A7" s="277"/>
      <c r="B7" s="973" t="s">
        <v>89</v>
      </c>
      <c r="C7" s="941"/>
      <c r="D7" s="941"/>
      <c r="E7" s="279"/>
      <c r="F7" s="273" t="s">
        <v>116</v>
      </c>
      <c r="G7" s="284" t="s">
        <v>475</v>
      </c>
      <c r="H7" s="284" t="s">
        <v>474</v>
      </c>
      <c r="I7" s="284" t="s">
        <v>115</v>
      </c>
      <c r="J7" s="284" t="s">
        <v>131</v>
      </c>
      <c r="K7" s="277"/>
      <c r="L7" s="284" t="s">
        <v>130</v>
      </c>
      <c r="M7" s="284" t="s">
        <v>149</v>
      </c>
      <c r="N7" s="284" t="s">
        <v>192</v>
      </c>
      <c r="O7" s="281"/>
      <c r="P7" s="281"/>
      <c r="Q7" s="281"/>
      <c r="R7" s="281"/>
    </row>
    <row r="8" spans="1:18">
      <c r="A8" s="36"/>
      <c r="B8" s="149"/>
      <c r="D8" s="149"/>
      <c r="E8" s="149"/>
      <c r="F8" s="57"/>
      <c r="G8" s="65"/>
      <c r="H8" s="65"/>
      <c r="I8" s="57"/>
      <c r="J8" s="57"/>
      <c r="K8" s="47"/>
      <c r="L8" s="46"/>
      <c r="M8" s="46"/>
      <c r="N8" s="46"/>
      <c r="O8" s="7"/>
      <c r="P8" s="7"/>
      <c r="Q8" s="7"/>
      <c r="R8" s="7"/>
    </row>
    <row r="9" spans="1:18">
      <c r="A9" s="36"/>
      <c r="B9" s="122" t="str">
        <f>'C. Clergy &amp; Religious Salaries'!C26</f>
        <v>Religious Salaries</v>
      </c>
      <c r="D9" s="63"/>
      <c r="E9" s="63"/>
      <c r="F9" s="124">
        <f>'C. Clergy &amp; Religious Salaries'!F26</f>
        <v>0</v>
      </c>
      <c r="G9" s="127"/>
      <c r="H9" s="127"/>
      <c r="I9" s="133">
        <f>SUM(L9:N9)</f>
        <v>0</v>
      </c>
      <c r="J9" s="99">
        <f>SUM(G9:I9)*12*1.085</f>
        <v>0</v>
      </c>
      <c r="K9" s="36"/>
      <c r="L9" s="132"/>
      <c r="M9" s="133">
        <f>'C. Clergy &amp; Religious Salaries'!K26/100*0.25/12</f>
        <v>0</v>
      </c>
      <c r="N9" s="132"/>
      <c r="O9" s="7"/>
      <c r="P9" s="7"/>
      <c r="Q9" s="7"/>
      <c r="R9" s="7"/>
    </row>
    <row r="10" spans="1:18">
      <c r="A10" s="36"/>
      <c r="B10" s="122" t="str">
        <f>'C. Clergy &amp; Religious Salaries'!C27</f>
        <v>Religious Salaries</v>
      </c>
      <c r="D10" s="63"/>
      <c r="E10" s="63"/>
      <c r="F10" s="124">
        <f>'C. Clergy &amp; Religious Salaries'!F27</f>
        <v>0</v>
      </c>
      <c r="G10" s="127"/>
      <c r="H10" s="127"/>
      <c r="I10" s="133">
        <f>SUM(L10:N10)</f>
        <v>0</v>
      </c>
      <c r="J10" s="99">
        <f>SUM(G10:I10)*12*1.085</f>
        <v>0</v>
      </c>
      <c r="K10" s="36"/>
      <c r="L10" s="132"/>
      <c r="M10" s="133">
        <f>'C. Clergy &amp; Religious Salaries'!K27/100*0.25/12</f>
        <v>0</v>
      </c>
      <c r="N10" s="132"/>
      <c r="O10" s="7"/>
      <c r="P10" s="7"/>
      <c r="Q10" s="7"/>
      <c r="R10" s="7"/>
    </row>
    <row r="11" spans="1:18">
      <c r="A11" s="36"/>
      <c r="B11" s="122" t="str">
        <f>'C. Clergy &amp; Religious Salaries'!C28</f>
        <v>Religious Salaries</v>
      </c>
      <c r="D11" s="63"/>
      <c r="E11" s="63"/>
      <c r="F11" s="124">
        <f>'C. Clergy &amp; Religious Salaries'!F28</f>
        <v>0</v>
      </c>
      <c r="G11" s="127"/>
      <c r="H11" s="127"/>
      <c r="I11" s="133">
        <f>SUM(L11:N11)</f>
        <v>0</v>
      </c>
      <c r="J11" s="99">
        <f>SUM(G11:I11)*12*1.085</f>
        <v>0</v>
      </c>
      <c r="K11" s="36"/>
      <c r="L11" s="132"/>
      <c r="M11" s="133">
        <f>'C. Clergy &amp; Religious Salaries'!K28/100*0.25/12</f>
        <v>0</v>
      </c>
      <c r="N11" s="132"/>
      <c r="O11" s="7"/>
      <c r="P11" s="7"/>
      <c r="Q11" s="7"/>
      <c r="R11" s="7"/>
    </row>
    <row r="12" spans="1:18" ht="16.5" customHeight="1">
      <c r="A12" s="36"/>
      <c r="B12" s="335"/>
      <c r="C12" s="336"/>
      <c r="D12" s="63"/>
      <c r="E12" s="63"/>
      <c r="F12" s="333"/>
      <c r="G12" s="334"/>
      <c r="H12" s="334"/>
      <c r="I12" s="334"/>
      <c r="J12" s="99">
        <f t="shared" ref="J12" si="0">SUM(G12:I12)*12*1.085</f>
        <v>0</v>
      </c>
      <c r="K12" s="36"/>
      <c r="L12" s="132"/>
      <c r="M12" s="133">
        <f>'C. Clergy &amp; Religious Salaries'!K29/100*0.25/12</f>
        <v>0</v>
      </c>
      <c r="N12" s="132"/>
      <c r="O12" s="7"/>
      <c r="P12" s="7"/>
      <c r="Q12" s="7"/>
      <c r="R12" s="7"/>
    </row>
    <row r="13" spans="1:18" s="276" customFormat="1" ht="13.8" thickBot="1">
      <c r="A13" s="271"/>
      <c r="B13" s="971" t="s">
        <v>33</v>
      </c>
      <c r="C13" s="911"/>
      <c r="D13" s="911"/>
      <c r="E13" s="911"/>
      <c r="F13" s="972"/>
      <c r="G13" s="338">
        <f>SUM(G8:G12)</f>
        <v>0</v>
      </c>
      <c r="H13" s="339">
        <f>SUM(H8:H12)</f>
        <v>0</v>
      </c>
      <c r="I13" s="339">
        <f>SUM(I8:I12)</f>
        <v>0</v>
      </c>
      <c r="J13" s="654">
        <f>SUM(J8:J12)</f>
        <v>0</v>
      </c>
      <c r="K13" s="340"/>
      <c r="L13" s="655">
        <f>SUM(L8:L12)</f>
        <v>0</v>
      </c>
      <c r="M13" s="656">
        <f>SUM(M8:M12)</f>
        <v>0</v>
      </c>
      <c r="N13" s="656">
        <f>SUM(N8:N12)</f>
        <v>0</v>
      </c>
      <c r="O13" s="270"/>
      <c r="P13" s="270"/>
      <c r="Q13" s="270"/>
      <c r="R13" s="270"/>
    </row>
    <row r="14" spans="1:18">
      <c r="A14" s="7"/>
      <c r="B14" s="7"/>
      <c r="C14" s="7"/>
      <c r="D14" s="7"/>
      <c r="E14" s="7"/>
      <c r="F14" s="7"/>
      <c r="G14" s="7"/>
      <c r="H14" s="7"/>
      <c r="I14" s="7"/>
      <c r="J14" s="7"/>
      <c r="K14" s="7"/>
      <c r="L14" s="7"/>
      <c r="M14" s="7"/>
      <c r="N14" s="7"/>
      <c r="O14" s="7"/>
      <c r="P14" s="7"/>
      <c r="Q14" s="7"/>
      <c r="R14" s="7"/>
    </row>
    <row r="15" spans="1:18">
      <c r="A15" s="7"/>
      <c r="B15" s="7"/>
      <c r="C15" s="7"/>
      <c r="D15" s="7"/>
      <c r="E15" s="7"/>
      <c r="F15" s="7"/>
      <c r="G15" s="7"/>
      <c r="H15" s="7"/>
      <c r="I15" s="7"/>
      <c r="J15" s="7"/>
      <c r="K15" s="7"/>
      <c r="L15" s="7"/>
      <c r="M15" s="7"/>
      <c r="N15" s="7"/>
      <c r="O15" s="7"/>
      <c r="P15" s="7"/>
      <c r="Q15" s="7"/>
      <c r="R15" s="7"/>
    </row>
    <row r="16" spans="1:18">
      <c r="A16" s="7"/>
      <c r="B16" s="7"/>
      <c r="C16" s="7"/>
      <c r="D16" s="7"/>
      <c r="E16" s="7"/>
      <c r="F16" s="7"/>
      <c r="G16" s="7"/>
      <c r="H16" s="7"/>
      <c r="I16" s="7"/>
      <c r="J16" s="7"/>
      <c r="K16" s="7"/>
      <c r="L16" s="7"/>
      <c r="M16" s="7"/>
      <c r="N16" s="7"/>
      <c r="O16" s="7"/>
      <c r="P16" s="7"/>
      <c r="Q16" s="7"/>
      <c r="R16" s="7"/>
    </row>
    <row r="17" spans="1:18">
      <c r="A17" s="36"/>
      <c r="B17" s="40"/>
      <c r="C17" s="60"/>
      <c r="D17" s="60"/>
      <c r="E17" s="60"/>
      <c r="F17" s="61"/>
      <c r="G17" s="974" t="s">
        <v>328</v>
      </c>
      <c r="H17" s="948"/>
      <c r="I17" s="948"/>
      <c r="J17" s="948"/>
      <c r="K17" s="948"/>
      <c r="L17" s="948"/>
      <c r="M17" s="948"/>
      <c r="N17" s="948"/>
      <c r="O17" s="7"/>
      <c r="P17" s="7"/>
      <c r="Q17" s="7"/>
      <c r="R17" s="7"/>
    </row>
    <row r="18" spans="1:18" s="319" customFormat="1" ht="35.25" customHeight="1">
      <c r="A18" s="277"/>
      <c r="B18" s="326"/>
      <c r="C18" s="327"/>
      <c r="D18" s="327"/>
      <c r="E18" s="327"/>
      <c r="F18" s="328"/>
      <c r="G18" s="329" t="s">
        <v>121</v>
      </c>
      <c r="H18" s="330"/>
      <c r="I18" s="975" t="s">
        <v>122</v>
      </c>
      <c r="J18" s="976"/>
      <c r="K18" s="976"/>
      <c r="L18" s="976"/>
      <c r="M18" s="977"/>
      <c r="N18" s="331" t="s">
        <v>123</v>
      </c>
      <c r="O18" s="281"/>
      <c r="P18" s="281"/>
      <c r="Q18" s="281"/>
      <c r="R18" s="281"/>
    </row>
    <row r="19" spans="1:18">
      <c r="A19" s="36"/>
      <c r="B19" s="43" t="s">
        <v>105</v>
      </c>
      <c r="C19" s="60" t="s">
        <v>127</v>
      </c>
      <c r="D19" s="64"/>
      <c r="E19" s="64"/>
      <c r="F19" s="117"/>
      <c r="G19" s="65"/>
      <c r="H19" s="65"/>
      <c r="I19" s="57"/>
      <c r="J19" s="116"/>
      <c r="K19" s="47"/>
      <c r="L19" s="35"/>
      <c r="M19" s="35"/>
      <c r="N19" s="57"/>
      <c r="O19" s="35"/>
      <c r="P19" s="7"/>
      <c r="Q19" s="7"/>
      <c r="R19" s="7"/>
    </row>
    <row r="20" spans="1:18">
      <c r="A20" s="36"/>
      <c r="B20" s="101">
        <f>'B. Trial Balance'!E224</f>
        <v>603.21</v>
      </c>
      <c r="C20" s="102" t="str">
        <f>'B. Trial Balance'!F224</f>
        <v>Worker's Comp Insurance</v>
      </c>
      <c r="D20" s="63"/>
      <c r="E20" s="63"/>
      <c r="F20" s="67"/>
      <c r="G20" s="968">
        <f>'C. Clergy &amp; Religious Salaries'!$K$30</f>
        <v>0</v>
      </c>
      <c r="H20" s="968"/>
      <c r="I20" s="961">
        <v>3.6999999999999998E-2</v>
      </c>
      <c r="J20" s="965"/>
      <c r="K20" s="965"/>
      <c r="L20" s="965"/>
      <c r="M20" s="965"/>
      <c r="N20" s="99">
        <f>G20*I20</f>
        <v>0</v>
      </c>
      <c r="O20" s="7"/>
      <c r="P20" s="7"/>
      <c r="Q20" s="7"/>
      <c r="R20" s="7"/>
    </row>
    <row r="21" spans="1:18">
      <c r="A21" s="36"/>
      <c r="B21" s="101">
        <f>'B. Trial Balance'!E225</f>
        <v>603.22</v>
      </c>
      <c r="C21" s="102" t="str">
        <f>'B. Trial Balance'!F225</f>
        <v>Religious Retirement</v>
      </c>
      <c r="D21" s="63"/>
      <c r="E21" s="63"/>
      <c r="F21" s="67"/>
      <c r="G21" s="968">
        <f>'C. Clergy &amp; Religious Salaries'!$K$30</f>
        <v>0</v>
      </c>
      <c r="H21" s="968"/>
      <c r="I21" s="961">
        <v>8.5000000000000006E-2</v>
      </c>
      <c r="J21" s="965"/>
      <c r="K21" s="965"/>
      <c r="L21" s="965"/>
      <c r="M21" s="965"/>
      <c r="N21" s="99">
        <f>G21*I21</f>
        <v>0</v>
      </c>
      <c r="O21" s="7"/>
      <c r="P21" s="7"/>
      <c r="Q21" s="7"/>
      <c r="R21" s="7"/>
    </row>
    <row r="22" spans="1:18">
      <c r="A22" s="36"/>
      <c r="B22" s="101">
        <f>'B. Trial Balance'!E226</f>
        <v>603.23</v>
      </c>
      <c r="C22" s="102" t="str">
        <f>'B. Trial Balance'!F226</f>
        <v>Religious Employee Insurance</v>
      </c>
      <c r="D22" s="63"/>
      <c r="E22" s="63"/>
      <c r="F22" s="118"/>
      <c r="G22" s="969">
        <f>J13</f>
        <v>0</v>
      </c>
      <c r="H22" s="970"/>
      <c r="I22" s="325"/>
      <c r="K22" s="324"/>
      <c r="L22" s="324"/>
      <c r="M22" s="324"/>
      <c r="N22" s="337">
        <f>+G22</f>
        <v>0</v>
      </c>
      <c r="O22" s="7"/>
      <c r="P22" s="7"/>
      <c r="Q22" s="7"/>
      <c r="R22" s="7"/>
    </row>
    <row r="23" spans="1:18">
      <c r="A23" s="36"/>
      <c r="B23" s="101">
        <f>'B. Trial Balance'!E227</f>
        <v>603.24</v>
      </c>
      <c r="C23" s="102" t="str">
        <f>'B. Trial Balance'!F227</f>
        <v>Religious FICA Reimbursement</v>
      </c>
      <c r="D23" s="63"/>
      <c r="E23" s="63"/>
      <c r="F23" s="74"/>
      <c r="G23" s="968">
        <f>'C. Clergy &amp; Religious Salaries'!$K$30</f>
        <v>0</v>
      </c>
      <c r="H23" s="968"/>
      <c r="I23" s="961">
        <v>7.6499999999999999E-2</v>
      </c>
      <c r="J23" s="962"/>
      <c r="K23" s="962"/>
      <c r="L23" s="962"/>
      <c r="M23" s="962"/>
      <c r="N23" s="99">
        <f>G23*I23</f>
        <v>0</v>
      </c>
      <c r="O23" s="7"/>
      <c r="P23" s="7"/>
      <c r="Q23" s="7"/>
      <c r="R23" s="7"/>
    </row>
    <row r="24" spans="1:18">
      <c r="A24" s="36"/>
      <c r="B24" s="101">
        <f>'B. Trial Balance'!E228</f>
        <v>603.25</v>
      </c>
      <c r="C24" s="80">
        <f>'B. Trial Balance'!F228</f>
        <v>0</v>
      </c>
      <c r="D24" s="63"/>
      <c r="E24" s="63"/>
      <c r="F24" s="67"/>
      <c r="G24" s="966"/>
      <c r="H24" s="967"/>
      <c r="I24" s="963"/>
      <c r="J24" s="964"/>
      <c r="K24" s="964"/>
      <c r="L24" s="964"/>
      <c r="M24" s="964"/>
      <c r="N24" s="283"/>
      <c r="O24" s="7"/>
      <c r="P24" s="7"/>
      <c r="Q24" s="7"/>
      <c r="R24" s="7"/>
    </row>
    <row r="25" spans="1:18">
      <c r="A25" s="36"/>
      <c r="B25" s="101">
        <f>'B. Trial Balance'!E229</f>
        <v>603.29</v>
      </c>
      <c r="C25" s="102" t="str">
        <f>'B. Trial Balance'!F229</f>
        <v>Other</v>
      </c>
      <c r="D25" s="63"/>
      <c r="E25" s="63"/>
      <c r="F25" s="67"/>
      <c r="G25" s="53"/>
      <c r="H25" s="53"/>
      <c r="I25" s="961"/>
      <c r="J25" s="965"/>
      <c r="K25" s="965"/>
      <c r="L25" s="965"/>
      <c r="M25" s="965"/>
      <c r="N25" s="283"/>
      <c r="O25" s="7"/>
      <c r="P25" s="7"/>
      <c r="Q25" s="7"/>
      <c r="R25" s="7"/>
    </row>
    <row r="26" spans="1:18" ht="5.25" customHeight="1" thickBot="1">
      <c r="A26" s="36"/>
      <c r="B26" s="66"/>
      <c r="C26" s="66"/>
      <c r="D26" s="63"/>
      <c r="E26" s="63"/>
      <c r="F26" s="74"/>
      <c r="G26" s="53"/>
      <c r="H26" s="53"/>
      <c r="I26" s="88"/>
      <c r="K26" s="36"/>
      <c r="L26" s="7"/>
      <c r="M26" s="7"/>
      <c r="N26" s="92"/>
      <c r="O26" s="7"/>
      <c r="P26" s="7"/>
      <c r="Q26" s="7"/>
      <c r="R26" s="7"/>
    </row>
    <row r="27" spans="1:18" s="358" customFormat="1" ht="21" customHeight="1" thickBot="1">
      <c r="A27" s="354"/>
      <c r="B27" s="699">
        <v>603.20000000000005</v>
      </c>
      <c r="C27" s="700" t="s">
        <v>32</v>
      </c>
      <c r="D27" s="700"/>
      <c r="E27" s="700"/>
      <c r="F27" s="701"/>
      <c r="G27" s="702"/>
      <c r="H27" s="700"/>
      <c r="I27" s="700"/>
      <c r="J27" s="703"/>
      <c r="K27" s="704"/>
      <c r="L27" s="705"/>
      <c r="M27" s="357"/>
      <c r="N27" s="657">
        <f>SUM(N20:N25)</f>
        <v>0</v>
      </c>
      <c r="O27" s="357"/>
      <c r="P27" s="357"/>
      <c r="Q27" s="357"/>
      <c r="R27" s="357"/>
    </row>
  </sheetData>
  <mergeCells count="16">
    <mergeCell ref="F6:N6"/>
    <mergeCell ref="F5:N5"/>
    <mergeCell ref="I23:M23"/>
    <mergeCell ref="I24:M24"/>
    <mergeCell ref="I25:M25"/>
    <mergeCell ref="G24:H24"/>
    <mergeCell ref="G23:H23"/>
    <mergeCell ref="G22:H22"/>
    <mergeCell ref="B13:F13"/>
    <mergeCell ref="B7:D7"/>
    <mergeCell ref="G20:H20"/>
    <mergeCell ref="G21:H21"/>
    <mergeCell ref="G17:N17"/>
    <mergeCell ref="I18:M18"/>
    <mergeCell ref="I20:M20"/>
    <mergeCell ref="I21:M21"/>
  </mergeCells>
  <phoneticPr fontId="3" type="noConversion"/>
  <pageMargins left="0.2" right="0.2" top="0.5" bottom="0.5" header="0.2" footer="0.2"/>
  <pageSetup scale="89" orientation="landscape" r:id="rId1"/>
  <headerFooter alignWithMargins="0">
    <oddFooter>&amp;L&amp;"Arial,Regular"&amp;F&amp;C&amp;"Arial,Regular"&amp;A, Page &amp;P of &amp;N</oddFoot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24"/>
  <dimension ref="A1:R68"/>
  <sheetViews>
    <sheetView showGridLines="0" zoomScaleNormal="100" workbookViewId="0">
      <pane xSplit="4" ySplit="10" topLeftCell="E11" activePane="bottomRight" state="frozen"/>
      <selection pane="topRight" activeCell="E1" sqref="E1"/>
      <selection pane="bottomLeft" activeCell="A11" sqref="A11"/>
      <selection pane="bottomRight" activeCell="G12" sqref="G12"/>
    </sheetView>
  </sheetViews>
  <sheetFormatPr defaultColWidth="9.6640625" defaultRowHeight="13.2"/>
  <cols>
    <col min="1" max="1" width="1.6640625" customWidth="1"/>
    <col min="2" max="2" width="9.6640625" customWidth="1"/>
    <col min="3" max="3" width="3.6640625" customWidth="1"/>
    <col min="4" max="4" width="21" customWidth="1"/>
    <col min="5" max="5" width="3.109375" customWidth="1"/>
    <col min="6" max="6" width="17.6640625" customWidth="1"/>
    <col min="7" max="7" width="10.6640625" customWidth="1"/>
    <col min="8" max="8" width="9.88671875" customWidth="1"/>
    <col min="9" max="11" width="13.6640625" customWidth="1"/>
    <col min="12" max="12" width="1.6640625" customWidth="1"/>
    <col min="14" max="14" width="16.6640625" customWidth="1"/>
    <col min="15" max="15" width="3.5546875" customWidth="1"/>
  </cols>
  <sheetData>
    <row r="1" spans="1:18" ht="9" customHeight="1">
      <c r="A1" s="36"/>
      <c r="B1" s="37"/>
      <c r="C1" s="36"/>
      <c r="D1" s="36"/>
      <c r="E1" s="36"/>
      <c r="F1" s="38"/>
      <c r="G1" s="38"/>
      <c r="H1" s="38"/>
      <c r="I1" s="38"/>
      <c r="J1" s="38"/>
      <c r="K1" s="38"/>
      <c r="L1" s="36"/>
      <c r="M1" s="7"/>
      <c r="N1" s="7"/>
      <c r="O1" s="7"/>
      <c r="P1" s="7"/>
      <c r="Q1" s="7"/>
      <c r="R1" s="7"/>
    </row>
    <row r="2" spans="1:18" s="577" customFormat="1" ht="18" customHeight="1">
      <c r="A2" s="575"/>
      <c r="B2" s="576" t="str">
        <f>+'A. Instructions'!B6</f>
        <v>Parish Name, City</v>
      </c>
      <c r="C2" s="576"/>
      <c r="D2" s="576"/>
      <c r="F2" s="576"/>
      <c r="G2" s="576"/>
      <c r="I2" s="576"/>
      <c r="K2" s="580"/>
      <c r="L2" s="575"/>
      <c r="M2" s="579"/>
      <c r="N2" s="578" t="str">
        <f>+'C. Clergy &amp; Religious Salaries'!K2</f>
        <v>Operating Expense Budget Worksheet</v>
      </c>
      <c r="O2" s="579"/>
      <c r="P2" s="579"/>
      <c r="Q2" s="579"/>
      <c r="R2" s="579"/>
    </row>
    <row r="3" spans="1:18" s="577" customFormat="1" ht="18" customHeight="1">
      <c r="A3" s="575"/>
      <c r="B3" s="421" t="s">
        <v>396</v>
      </c>
      <c r="C3" s="576"/>
      <c r="D3" s="576"/>
      <c r="E3" s="576"/>
      <c r="F3" s="576"/>
      <c r="G3" s="576"/>
      <c r="H3" s="576"/>
      <c r="I3" s="576"/>
      <c r="K3" s="580"/>
      <c r="L3" s="575"/>
      <c r="M3" s="579"/>
      <c r="N3" s="424" t="str">
        <f>+'B. Trial Balance'!M4</f>
        <v>2020-21</v>
      </c>
      <c r="O3" s="579"/>
      <c r="P3" s="579"/>
      <c r="Q3" s="579"/>
      <c r="R3" s="579"/>
    </row>
    <row r="4" spans="1:18" s="577" customFormat="1" ht="34.799999999999997" customHeight="1">
      <c r="A4" s="575"/>
      <c r="B4" s="421"/>
      <c r="C4" s="576"/>
      <c r="D4" s="576"/>
      <c r="E4" s="576"/>
      <c r="F4" s="576"/>
      <c r="G4" s="576"/>
      <c r="H4" s="576"/>
      <c r="I4" s="576"/>
      <c r="K4" s="580"/>
      <c r="L4" s="575"/>
      <c r="M4" s="579"/>
      <c r="N4" s="424"/>
      <c r="O4" s="579"/>
      <c r="P4" s="579"/>
      <c r="Q4" s="579"/>
      <c r="R4" s="579"/>
    </row>
    <row r="5" spans="1:18" s="610" customFormat="1" ht="13.8" thickBot="1">
      <c r="A5" s="606"/>
      <c r="B5" s="607"/>
      <c r="C5" s="607"/>
      <c r="D5" s="607"/>
      <c r="E5" s="608"/>
      <c r="F5" s="609"/>
      <c r="H5" s="978" t="s">
        <v>121</v>
      </c>
      <c r="I5" s="965"/>
      <c r="J5" s="985" t="s">
        <v>122</v>
      </c>
      <c r="K5" s="986"/>
      <c r="L5" s="986"/>
      <c r="M5" s="986"/>
      <c r="N5" s="611" t="s">
        <v>123</v>
      </c>
      <c r="O5" s="607"/>
      <c r="P5" s="607"/>
      <c r="Q5" s="607"/>
      <c r="R5" s="607"/>
    </row>
    <row r="6" spans="1:18" s="358" customFormat="1" ht="22.5" customHeight="1" thickBot="1">
      <c r="A6" s="354"/>
      <c r="B6" s="718" t="s">
        <v>355</v>
      </c>
      <c r="C6" s="719"/>
      <c r="D6" s="719"/>
      <c r="E6" s="720"/>
      <c r="F6" s="721"/>
      <c r="G6" s="722"/>
      <c r="H6" s="979">
        <f>'D. Lay Salaries'!$J$67</f>
        <v>0</v>
      </c>
      <c r="I6" s="980"/>
      <c r="J6" s="987">
        <v>7.6499999999999999E-2</v>
      </c>
      <c r="K6" s="988"/>
      <c r="L6" s="988"/>
      <c r="M6" s="988"/>
      <c r="N6" s="723">
        <f>H6*J6</f>
        <v>0</v>
      </c>
      <c r="O6" s="357"/>
      <c r="P6" s="357"/>
      <c r="Q6" s="357"/>
      <c r="R6" s="357"/>
    </row>
    <row r="7" spans="1:18" ht="18" customHeight="1">
      <c r="A7" s="36"/>
      <c r="B7" s="76"/>
      <c r="C7" s="77"/>
      <c r="D7" s="77"/>
      <c r="E7" s="75"/>
      <c r="F7" s="79"/>
      <c r="G7" s="79"/>
      <c r="H7" s="79"/>
      <c r="I7" s="79"/>
      <c r="K7" s="39"/>
      <c r="L7" s="36"/>
      <c r="M7" s="7"/>
      <c r="N7" s="287"/>
      <c r="O7" s="7"/>
      <c r="P7" s="7"/>
      <c r="Q7" s="7"/>
      <c r="R7" s="7"/>
    </row>
    <row r="8" spans="1:18" ht="17.399999999999999">
      <c r="A8" s="241"/>
      <c r="B8" s="349" t="s">
        <v>354</v>
      </c>
      <c r="C8" s="348"/>
      <c r="D8" s="348"/>
      <c r="E8" s="348"/>
      <c r="F8" s="116"/>
      <c r="G8" s="989" t="s">
        <v>100</v>
      </c>
      <c r="H8" s="912"/>
      <c r="I8" s="912"/>
      <c r="J8" s="912"/>
      <c r="K8" s="912"/>
      <c r="L8" s="912"/>
      <c r="M8" s="912"/>
      <c r="N8" s="912"/>
      <c r="O8" s="7"/>
      <c r="P8" s="7"/>
      <c r="Q8" s="7"/>
      <c r="R8" s="7"/>
    </row>
    <row r="9" spans="1:18">
      <c r="A9" s="36"/>
      <c r="B9" s="36"/>
      <c r="C9" s="36"/>
      <c r="D9" s="36"/>
      <c r="E9" s="36"/>
      <c r="F9" s="46"/>
      <c r="G9" s="990" t="s">
        <v>438</v>
      </c>
      <c r="H9" s="912"/>
      <c r="I9" s="912"/>
      <c r="J9" s="912"/>
      <c r="K9" s="912"/>
      <c r="L9" s="912"/>
      <c r="M9" s="912"/>
      <c r="N9" s="965"/>
      <c r="O9" s="35"/>
      <c r="P9" s="7"/>
      <c r="Q9" s="7"/>
      <c r="R9" s="7"/>
    </row>
    <row r="10" spans="1:18" s="282" customFormat="1" ht="34.5" customHeight="1">
      <c r="A10" s="277"/>
      <c r="B10" s="277"/>
      <c r="C10" s="984" t="s">
        <v>332</v>
      </c>
      <c r="D10" s="911"/>
      <c r="E10" s="277"/>
      <c r="F10" s="285" t="s">
        <v>116</v>
      </c>
      <c r="G10" s="274" t="s">
        <v>128</v>
      </c>
      <c r="H10" s="274" t="s">
        <v>129</v>
      </c>
      <c r="I10" s="274" t="s">
        <v>192</v>
      </c>
      <c r="J10" s="274" t="s">
        <v>115</v>
      </c>
      <c r="K10" s="285" t="s">
        <v>131</v>
      </c>
      <c r="L10" s="277"/>
      <c r="M10" s="286" t="s">
        <v>130</v>
      </c>
      <c r="N10" s="285" t="s">
        <v>149</v>
      </c>
      <c r="O10" s="281"/>
      <c r="P10" s="281"/>
      <c r="Q10" s="281"/>
      <c r="R10" s="281"/>
    </row>
    <row r="11" spans="1:18">
      <c r="A11" s="36"/>
      <c r="B11" s="36"/>
      <c r="C11" s="36"/>
      <c r="D11" s="36"/>
      <c r="E11" s="36"/>
      <c r="F11" s="46"/>
      <c r="G11" s="236" t="s">
        <v>333</v>
      </c>
      <c r="H11" s="236" t="s">
        <v>333</v>
      </c>
      <c r="I11" s="236" t="s">
        <v>333</v>
      </c>
      <c r="J11" s="130"/>
      <c r="K11" s="54"/>
      <c r="L11" s="36"/>
      <c r="M11" s="131"/>
      <c r="N11" s="45"/>
      <c r="O11" s="7"/>
      <c r="P11" s="7"/>
      <c r="Q11" s="7"/>
      <c r="R11" s="7"/>
    </row>
    <row r="12" spans="1:18">
      <c r="A12" s="36"/>
      <c r="B12" s="47"/>
      <c r="C12" s="81" t="str">
        <f>'D. Lay Salaries'!C17</f>
        <v>Administration</v>
      </c>
      <c r="D12" s="70"/>
      <c r="E12" s="47"/>
      <c r="F12" s="724">
        <f>'D. Lay Salaries'!F17</f>
        <v>0</v>
      </c>
      <c r="G12" s="716"/>
      <c r="H12" s="283"/>
      <c r="I12" s="283"/>
      <c r="J12" s="133">
        <f>SUM(M12:N12)</f>
        <v>0</v>
      </c>
      <c r="K12" s="99">
        <f>+SUM(G12:J12)*12*1.085</f>
        <v>0</v>
      </c>
      <c r="L12" s="134"/>
      <c r="M12" s="717">
        <v>0</v>
      </c>
      <c r="N12" s="133">
        <f>'D. Lay Salaries'!J17/100*0.25/12</f>
        <v>0</v>
      </c>
      <c r="O12" s="7"/>
      <c r="P12" s="7"/>
      <c r="Q12" s="7"/>
      <c r="R12" s="7"/>
    </row>
    <row r="13" spans="1:18">
      <c r="A13" s="36"/>
      <c r="B13" s="47"/>
      <c r="C13" s="81"/>
      <c r="D13" s="70"/>
      <c r="E13" s="47"/>
      <c r="F13" s="724">
        <f>'D. Lay Salaries'!F43</f>
        <v>0</v>
      </c>
      <c r="G13" s="716"/>
      <c r="H13" s="283"/>
      <c r="I13" s="283"/>
      <c r="J13" s="133">
        <f t="shared" ref="J13:J55" si="0">SUM(M13:N13)</f>
        <v>0</v>
      </c>
      <c r="K13" s="99">
        <f t="shared" ref="K13:K55" si="1">+SUM(G13:J13)*12*1.085</f>
        <v>0</v>
      </c>
      <c r="L13" s="134"/>
      <c r="M13" s="717">
        <v>0</v>
      </c>
      <c r="N13" s="133">
        <f>'D. Lay Salaries'!J43/100*0.25/12</f>
        <v>0</v>
      </c>
      <c r="O13" s="7"/>
      <c r="P13" s="7"/>
      <c r="Q13" s="7"/>
      <c r="R13" s="7"/>
    </row>
    <row r="14" spans="1:18">
      <c r="A14" s="36"/>
      <c r="B14" s="47"/>
      <c r="C14" s="81" t="str">
        <f>'D. Lay Salaries'!C18</f>
        <v>Bookkeeper</v>
      </c>
      <c r="D14" s="70"/>
      <c r="E14" s="47"/>
      <c r="F14" s="724">
        <f>'D. Lay Salaries'!F18</f>
        <v>0</v>
      </c>
      <c r="G14" s="716"/>
      <c r="H14" s="283"/>
      <c r="I14" s="283"/>
      <c r="J14" s="133">
        <f t="shared" si="0"/>
        <v>0</v>
      </c>
      <c r="K14" s="99">
        <f t="shared" si="1"/>
        <v>0</v>
      </c>
      <c r="L14" s="134"/>
      <c r="M14" s="717">
        <v>0</v>
      </c>
      <c r="N14" s="133">
        <f>'D. Lay Salaries'!J18/100*0.25/12</f>
        <v>0</v>
      </c>
      <c r="O14" s="7"/>
      <c r="P14" s="7"/>
      <c r="Q14" s="7"/>
      <c r="R14" s="7"/>
    </row>
    <row r="15" spans="1:18">
      <c r="A15" s="36"/>
      <c r="B15" s="47"/>
      <c r="C15" s="81"/>
      <c r="D15" s="70"/>
      <c r="E15" s="47"/>
      <c r="F15" s="724">
        <f>'D. Lay Salaries'!F44</f>
        <v>0</v>
      </c>
      <c r="G15" s="716"/>
      <c r="H15" s="283"/>
      <c r="I15" s="283"/>
      <c r="J15" s="133">
        <f t="shared" si="0"/>
        <v>0</v>
      </c>
      <c r="K15" s="99">
        <f t="shared" si="1"/>
        <v>0</v>
      </c>
      <c r="L15" s="134"/>
      <c r="M15" s="717">
        <v>0</v>
      </c>
      <c r="N15" s="133">
        <f>'D. Lay Salaries'!J44/100*0.25/12</f>
        <v>0</v>
      </c>
      <c r="O15" s="7"/>
      <c r="P15" s="7"/>
      <c r="Q15" s="7"/>
      <c r="R15" s="7"/>
    </row>
    <row r="16" spans="1:18">
      <c r="A16" s="36"/>
      <c r="B16" s="47"/>
      <c r="C16" s="81" t="str">
        <f>'D. Lay Salaries'!C19</f>
        <v>Building Maintenance</v>
      </c>
      <c r="D16" s="70"/>
      <c r="E16" s="47"/>
      <c r="F16" s="724">
        <f>'D. Lay Salaries'!F19</f>
        <v>0</v>
      </c>
      <c r="G16" s="716"/>
      <c r="H16" s="283"/>
      <c r="I16" s="283"/>
      <c r="J16" s="133">
        <f t="shared" si="0"/>
        <v>0</v>
      </c>
      <c r="K16" s="99">
        <f t="shared" si="1"/>
        <v>0</v>
      </c>
      <c r="L16" s="134"/>
      <c r="M16" s="717">
        <v>0</v>
      </c>
      <c r="N16" s="133">
        <f>'D. Lay Salaries'!J19/100*0.25/12</f>
        <v>0</v>
      </c>
      <c r="O16" s="7"/>
      <c r="P16" s="7"/>
      <c r="Q16" s="7"/>
      <c r="R16" s="7"/>
    </row>
    <row r="17" spans="1:18">
      <c r="A17" s="36"/>
      <c r="B17" s="47"/>
      <c r="C17" s="81"/>
      <c r="D17" s="70"/>
      <c r="E17" s="47"/>
      <c r="F17" s="724">
        <f>'D. Lay Salaries'!F45</f>
        <v>0</v>
      </c>
      <c r="G17" s="716"/>
      <c r="H17" s="283"/>
      <c r="I17" s="283"/>
      <c r="J17" s="133">
        <f t="shared" si="0"/>
        <v>0</v>
      </c>
      <c r="K17" s="99">
        <f t="shared" si="1"/>
        <v>0</v>
      </c>
      <c r="L17" s="134"/>
      <c r="M17" s="717">
        <v>0</v>
      </c>
      <c r="N17" s="133">
        <f>'D. Lay Salaries'!J45/100*0.25/12</f>
        <v>0</v>
      </c>
      <c r="O17" s="7"/>
      <c r="P17" s="7"/>
      <c r="Q17" s="7"/>
      <c r="R17" s="7"/>
    </row>
    <row r="18" spans="1:18">
      <c r="A18" s="36"/>
      <c r="B18" s="47"/>
      <c r="C18" s="81" t="str">
        <f>'D. Lay Salaries'!C20</f>
        <v>Business Manager</v>
      </c>
      <c r="D18" s="70"/>
      <c r="E18" s="47"/>
      <c r="F18" s="724">
        <f>'D. Lay Salaries'!F20</f>
        <v>0</v>
      </c>
      <c r="G18" s="716"/>
      <c r="H18" s="283"/>
      <c r="I18" s="283"/>
      <c r="J18" s="133">
        <f t="shared" si="0"/>
        <v>0</v>
      </c>
      <c r="K18" s="99">
        <f t="shared" si="1"/>
        <v>0</v>
      </c>
      <c r="L18" s="134"/>
      <c r="M18" s="717">
        <v>0</v>
      </c>
      <c r="N18" s="133">
        <f>'D. Lay Salaries'!J20/100*0.25/12</f>
        <v>0</v>
      </c>
      <c r="O18" s="7"/>
      <c r="P18" s="7"/>
      <c r="Q18" s="7"/>
      <c r="R18" s="7"/>
    </row>
    <row r="19" spans="1:18">
      <c r="A19" s="36"/>
      <c r="B19" s="47"/>
      <c r="C19" s="81"/>
      <c r="D19" s="70"/>
      <c r="E19" s="47"/>
      <c r="F19" s="724">
        <f>'D. Lay Salaries'!F46</f>
        <v>0</v>
      </c>
      <c r="G19" s="716"/>
      <c r="H19" s="283"/>
      <c r="I19" s="283"/>
      <c r="J19" s="133">
        <f t="shared" si="0"/>
        <v>0</v>
      </c>
      <c r="K19" s="99">
        <f t="shared" si="1"/>
        <v>0</v>
      </c>
      <c r="L19" s="134"/>
      <c r="M19" s="717">
        <v>0</v>
      </c>
      <c r="N19" s="133">
        <f>'D. Lay Salaries'!J46/100*0.25/12</f>
        <v>0</v>
      </c>
      <c r="O19" s="7"/>
      <c r="P19" s="7"/>
      <c r="Q19" s="7"/>
      <c r="R19" s="7"/>
    </row>
    <row r="20" spans="1:18">
      <c r="A20" s="36"/>
      <c r="B20" s="47"/>
      <c r="C20" s="81" t="str">
        <f>'D. Lay Salaries'!C21</f>
        <v>Grounds Maintenance</v>
      </c>
      <c r="D20" s="70"/>
      <c r="E20" s="47"/>
      <c r="F20" s="724">
        <f>'D. Lay Salaries'!F21</f>
        <v>0</v>
      </c>
      <c r="G20" s="716"/>
      <c r="H20" s="283"/>
      <c r="I20" s="283"/>
      <c r="J20" s="133">
        <f t="shared" si="0"/>
        <v>0</v>
      </c>
      <c r="K20" s="99">
        <f t="shared" si="1"/>
        <v>0</v>
      </c>
      <c r="L20" s="134"/>
      <c r="M20" s="717">
        <v>0</v>
      </c>
      <c r="N20" s="133">
        <f>'D. Lay Salaries'!J21/100*0.25/12</f>
        <v>0</v>
      </c>
      <c r="O20" s="7"/>
      <c r="P20" s="7"/>
      <c r="Q20" s="7"/>
      <c r="R20" s="7"/>
    </row>
    <row r="21" spans="1:18">
      <c r="A21" s="36"/>
      <c r="B21" s="47"/>
      <c r="C21" s="81"/>
      <c r="D21" s="70"/>
      <c r="E21" s="47"/>
      <c r="F21" s="724">
        <f>'D. Lay Salaries'!F47</f>
        <v>0</v>
      </c>
      <c r="G21" s="716"/>
      <c r="H21" s="283"/>
      <c r="I21" s="283"/>
      <c r="J21" s="133">
        <f t="shared" si="0"/>
        <v>0</v>
      </c>
      <c r="K21" s="99">
        <f t="shared" si="1"/>
        <v>0</v>
      </c>
      <c r="L21" s="134"/>
      <c r="M21" s="717">
        <v>0</v>
      </c>
      <c r="N21" s="133">
        <f>'D. Lay Salaries'!J47/100*0.25/12</f>
        <v>0</v>
      </c>
      <c r="O21" s="7"/>
      <c r="P21" s="7"/>
      <c r="Q21" s="7"/>
      <c r="R21" s="7"/>
    </row>
    <row r="22" spans="1:18">
      <c r="A22" s="36"/>
      <c r="B22" s="47"/>
      <c r="C22" s="81" t="str">
        <f>'D. Lay Salaries'!C22</f>
        <v>Housekeeper / Cook</v>
      </c>
      <c r="D22" s="70"/>
      <c r="E22" s="47"/>
      <c r="F22" s="724">
        <f>'D. Lay Salaries'!F22</f>
        <v>0</v>
      </c>
      <c r="G22" s="716"/>
      <c r="H22" s="283"/>
      <c r="I22" s="283"/>
      <c r="J22" s="133">
        <f t="shared" si="0"/>
        <v>0</v>
      </c>
      <c r="K22" s="99">
        <f t="shared" si="1"/>
        <v>0</v>
      </c>
      <c r="L22" s="134"/>
      <c r="M22" s="717">
        <v>0</v>
      </c>
      <c r="N22" s="133">
        <f>'D. Lay Salaries'!J22/100*0.25/12</f>
        <v>0</v>
      </c>
      <c r="O22" s="7"/>
      <c r="P22" s="7"/>
      <c r="Q22" s="7"/>
      <c r="R22" s="7"/>
    </row>
    <row r="23" spans="1:18">
      <c r="A23" s="36"/>
      <c r="B23" s="47"/>
      <c r="C23" s="81"/>
      <c r="D23" s="70"/>
      <c r="E23" s="47"/>
      <c r="F23" s="724">
        <f>'D. Lay Salaries'!F48</f>
        <v>0</v>
      </c>
      <c r="G23" s="716"/>
      <c r="H23" s="283"/>
      <c r="I23" s="283"/>
      <c r="J23" s="133">
        <f t="shared" si="0"/>
        <v>0</v>
      </c>
      <c r="K23" s="99">
        <f t="shared" si="1"/>
        <v>0</v>
      </c>
      <c r="L23" s="134"/>
      <c r="M23" s="717">
        <v>0</v>
      </c>
      <c r="N23" s="133">
        <f>'D. Lay Salaries'!J48/100*0.25/12</f>
        <v>0</v>
      </c>
      <c r="O23" s="7"/>
      <c r="P23" s="7"/>
      <c r="Q23" s="7"/>
      <c r="R23" s="7"/>
    </row>
    <row r="24" spans="1:18">
      <c r="A24" s="36"/>
      <c r="B24" s="47"/>
      <c r="C24" s="81" t="str">
        <f>'D. Lay Salaries'!C23</f>
        <v>Liturgical Services</v>
      </c>
      <c r="D24" s="70"/>
      <c r="E24" s="47"/>
      <c r="F24" s="724">
        <f>'D. Lay Salaries'!F23</f>
        <v>0</v>
      </c>
      <c r="G24" s="716"/>
      <c r="H24" s="283"/>
      <c r="I24" s="283"/>
      <c r="J24" s="133">
        <f t="shared" si="0"/>
        <v>0</v>
      </c>
      <c r="K24" s="99">
        <f t="shared" si="1"/>
        <v>0</v>
      </c>
      <c r="L24" s="134"/>
      <c r="M24" s="717">
        <v>0</v>
      </c>
      <c r="N24" s="133">
        <f>'D. Lay Salaries'!J23/100*0.25/12</f>
        <v>0</v>
      </c>
      <c r="O24" s="7"/>
      <c r="P24" s="7"/>
      <c r="Q24" s="7"/>
      <c r="R24" s="7"/>
    </row>
    <row r="25" spans="1:18">
      <c r="A25" s="36"/>
      <c r="B25" s="47"/>
      <c r="C25" s="81"/>
      <c r="D25" s="70"/>
      <c r="E25" s="47"/>
      <c r="F25" s="724">
        <f>'D. Lay Salaries'!F49</f>
        <v>0</v>
      </c>
      <c r="G25" s="716"/>
      <c r="H25" s="283"/>
      <c r="I25" s="283"/>
      <c r="J25" s="133">
        <f t="shared" si="0"/>
        <v>0</v>
      </c>
      <c r="K25" s="99">
        <f t="shared" si="1"/>
        <v>0</v>
      </c>
      <c r="L25" s="134"/>
      <c r="M25" s="717">
        <v>0</v>
      </c>
      <c r="N25" s="133">
        <f>'D. Lay Salaries'!J49/100*0.25/12</f>
        <v>0</v>
      </c>
      <c r="O25" s="7"/>
      <c r="P25" s="7"/>
      <c r="Q25" s="7"/>
      <c r="R25" s="7"/>
    </row>
    <row r="26" spans="1:18">
      <c r="A26" s="36"/>
      <c r="B26" s="47"/>
      <c r="C26" s="81" t="str">
        <f>'D. Lay Salaries'!C24</f>
        <v>Music Director / Musicians</v>
      </c>
      <c r="D26" s="70"/>
      <c r="E26" s="47"/>
      <c r="F26" s="724">
        <f>'D. Lay Salaries'!F24</f>
        <v>0</v>
      </c>
      <c r="G26" s="716"/>
      <c r="H26" s="283"/>
      <c r="I26" s="283"/>
      <c r="J26" s="133">
        <f t="shared" si="0"/>
        <v>0</v>
      </c>
      <c r="K26" s="99">
        <f t="shared" si="1"/>
        <v>0</v>
      </c>
      <c r="L26" s="134"/>
      <c r="M26" s="717">
        <v>0</v>
      </c>
      <c r="N26" s="133">
        <f>'D. Lay Salaries'!J24/100*0.25/12</f>
        <v>0</v>
      </c>
      <c r="O26" s="7"/>
      <c r="P26" s="7"/>
      <c r="Q26" s="7"/>
      <c r="R26" s="7"/>
    </row>
    <row r="27" spans="1:18">
      <c r="A27" s="36"/>
      <c r="B27" s="47"/>
      <c r="C27" s="81"/>
      <c r="D27" s="70"/>
      <c r="E27" s="47"/>
      <c r="F27" s="724">
        <f>'D. Lay Salaries'!F50</f>
        <v>0</v>
      </c>
      <c r="G27" s="716"/>
      <c r="H27" s="283"/>
      <c r="I27" s="283"/>
      <c r="J27" s="133">
        <f t="shared" si="0"/>
        <v>0</v>
      </c>
      <c r="K27" s="99">
        <f t="shared" si="1"/>
        <v>0</v>
      </c>
      <c r="L27" s="134"/>
      <c r="M27" s="717">
        <v>0</v>
      </c>
      <c r="N27" s="133">
        <f>'D. Lay Salaries'!J50/100*0.25/12</f>
        <v>0</v>
      </c>
      <c r="O27" s="7"/>
      <c r="P27" s="7"/>
      <c r="Q27" s="7"/>
      <c r="R27" s="7"/>
    </row>
    <row r="28" spans="1:18">
      <c r="A28" s="36"/>
      <c r="B28" s="47"/>
      <c r="C28" s="81" t="str">
        <f>'D. Lay Salaries'!C25</f>
        <v>Nursery Services</v>
      </c>
      <c r="D28" s="70"/>
      <c r="E28" s="47"/>
      <c r="F28" s="724">
        <f>'D. Lay Salaries'!F25</f>
        <v>0</v>
      </c>
      <c r="G28" s="716"/>
      <c r="H28" s="283"/>
      <c r="I28" s="283"/>
      <c r="J28" s="133">
        <f t="shared" si="0"/>
        <v>0</v>
      </c>
      <c r="K28" s="99">
        <f t="shared" si="1"/>
        <v>0</v>
      </c>
      <c r="L28" s="134"/>
      <c r="M28" s="717">
        <v>0</v>
      </c>
      <c r="N28" s="133">
        <f>'D. Lay Salaries'!J25/100*0.25/12</f>
        <v>0</v>
      </c>
      <c r="O28" s="7"/>
      <c r="P28" s="7"/>
      <c r="Q28" s="7"/>
      <c r="R28" s="7"/>
    </row>
    <row r="29" spans="1:18">
      <c r="A29" s="36"/>
      <c r="B29" s="47"/>
      <c r="C29" s="81"/>
      <c r="D29" s="70"/>
      <c r="E29" s="47"/>
      <c r="F29" s="724">
        <f>'D. Lay Salaries'!F51</f>
        <v>0</v>
      </c>
      <c r="G29" s="716"/>
      <c r="H29" s="283"/>
      <c r="I29" s="283"/>
      <c r="J29" s="133">
        <f t="shared" si="0"/>
        <v>0</v>
      </c>
      <c r="K29" s="99">
        <f t="shared" si="1"/>
        <v>0</v>
      </c>
      <c r="L29" s="134"/>
      <c r="M29" s="717">
        <v>0</v>
      </c>
      <c r="N29" s="133">
        <f>'D. Lay Salaries'!J51/100*0.25/12</f>
        <v>0</v>
      </c>
      <c r="O29" s="7"/>
      <c r="P29" s="7"/>
      <c r="Q29" s="7"/>
      <c r="R29" s="7"/>
    </row>
    <row r="30" spans="1:18">
      <c r="A30" s="36"/>
      <c r="B30" s="47"/>
      <c r="C30" s="81" t="str">
        <f>'D. Lay Salaries'!C26</f>
        <v>Receptionist</v>
      </c>
      <c r="D30" s="70"/>
      <c r="E30" s="47"/>
      <c r="F30" s="724">
        <f>'D. Lay Salaries'!F26</f>
        <v>0</v>
      </c>
      <c r="G30" s="716"/>
      <c r="H30" s="283"/>
      <c r="I30" s="283"/>
      <c r="J30" s="133">
        <f t="shared" si="0"/>
        <v>0</v>
      </c>
      <c r="K30" s="99">
        <f t="shared" si="1"/>
        <v>0</v>
      </c>
      <c r="L30" s="134"/>
      <c r="M30" s="717">
        <v>0</v>
      </c>
      <c r="N30" s="133">
        <f>'D. Lay Salaries'!J26/100*0.25/12</f>
        <v>0</v>
      </c>
      <c r="O30" s="7"/>
      <c r="P30" s="7"/>
      <c r="Q30" s="7"/>
      <c r="R30" s="7"/>
    </row>
    <row r="31" spans="1:18">
      <c r="A31" s="36"/>
      <c r="B31" s="47"/>
      <c r="C31" s="81"/>
      <c r="D31" s="70"/>
      <c r="E31" s="47"/>
      <c r="F31" s="724">
        <f>'D. Lay Salaries'!F52</f>
        <v>0</v>
      </c>
      <c r="G31" s="716"/>
      <c r="H31" s="283"/>
      <c r="I31" s="283"/>
      <c r="J31" s="133">
        <f t="shared" si="0"/>
        <v>0</v>
      </c>
      <c r="K31" s="99">
        <f t="shared" si="1"/>
        <v>0</v>
      </c>
      <c r="L31" s="134"/>
      <c r="M31" s="717">
        <v>0</v>
      </c>
      <c r="N31" s="133">
        <f>'D. Lay Salaries'!J52/100*0.25/12</f>
        <v>0</v>
      </c>
      <c r="O31" s="7"/>
      <c r="P31" s="7"/>
      <c r="Q31" s="7"/>
      <c r="R31" s="7"/>
    </row>
    <row r="32" spans="1:18">
      <c r="A32" s="36"/>
      <c r="B32" s="47"/>
      <c r="C32" s="81" t="str">
        <f>'D. Lay Salaries'!C27</f>
        <v>Religious Education</v>
      </c>
      <c r="D32" s="70"/>
      <c r="E32" s="47"/>
      <c r="F32" s="724">
        <f>'D. Lay Salaries'!F27</f>
        <v>0</v>
      </c>
      <c r="G32" s="716"/>
      <c r="H32" s="283"/>
      <c r="I32" s="283"/>
      <c r="J32" s="133">
        <f t="shared" si="0"/>
        <v>0</v>
      </c>
      <c r="K32" s="99">
        <f t="shared" si="1"/>
        <v>0</v>
      </c>
      <c r="L32" s="134"/>
      <c r="M32" s="717">
        <v>0</v>
      </c>
      <c r="N32" s="133">
        <f>'D. Lay Salaries'!J27/100*0.25/12</f>
        <v>0</v>
      </c>
      <c r="O32" s="7"/>
      <c r="P32" s="7"/>
      <c r="Q32" s="7"/>
      <c r="R32" s="7"/>
    </row>
    <row r="33" spans="1:18">
      <c r="A33" s="36"/>
      <c r="B33" s="47"/>
      <c r="C33" s="81"/>
      <c r="D33" s="70"/>
      <c r="E33" s="47"/>
      <c r="F33" s="724">
        <f>'D. Lay Salaries'!F53</f>
        <v>0</v>
      </c>
      <c r="G33" s="716"/>
      <c r="H33" s="283"/>
      <c r="I33" s="283"/>
      <c r="J33" s="133">
        <f t="shared" si="0"/>
        <v>0</v>
      </c>
      <c r="K33" s="99">
        <f t="shared" si="1"/>
        <v>0</v>
      </c>
      <c r="L33" s="134"/>
      <c r="M33" s="717">
        <v>0</v>
      </c>
      <c r="N33" s="133">
        <f>'D. Lay Salaries'!J53/100*0.25/12</f>
        <v>0</v>
      </c>
      <c r="O33" s="7"/>
      <c r="P33" s="7"/>
      <c r="Q33" s="7"/>
      <c r="R33" s="7"/>
    </row>
    <row r="34" spans="1:18">
      <c r="A34" s="36"/>
      <c r="B34" s="47"/>
      <c r="C34" s="81" t="str">
        <f>'D. Lay Salaries'!C28</f>
        <v>Secretary</v>
      </c>
      <c r="D34" s="70"/>
      <c r="E34" s="47"/>
      <c r="F34" s="724">
        <f>'D. Lay Salaries'!F28</f>
        <v>0</v>
      </c>
      <c r="G34" s="716"/>
      <c r="H34" s="283"/>
      <c r="I34" s="283"/>
      <c r="J34" s="133">
        <f t="shared" si="0"/>
        <v>0</v>
      </c>
      <c r="K34" s="99">
        <f t="shared" si="1"/>
        <v>0</v>
      </c>
      <c r="L34" s="134"/>
      <c r="M34" s="717">
        <v>0</v>
      </c>
      <c r="N34" s="133">
        <f>'D. Lay Salaries'!J28/100*0.25/12</f>
        <v>0</v>
      </c>
      <c r="O34" s="7"/>
      <c r="P34" s="7"/>
      <c r="Q34" s="7"/>
      <c r="R34" s="7"/>
    </row>
    <row r="35" spans="1:18">
      <c r="A35" s="36"/>
      <c r="B35" s="47"/>
      <c r="C35" s="81"/>
      <c r="D35" s="70"/>
      <c r="E35" s="47"/>
      <c r="F35" s="724">
        <f>'D. Lay Salaries'!F54</f>
        <v>0</v>
      </c>
      <c r="G35" s="716"/>
      <c r="H35" s="283"/>
      <c r="I35" s="283"/>
      <c r="J35" s="133">
        <f t="shared" si="0"/>
        <v>0</v>
      </c>
      <c r="K35" s="99">
        <f t="shared" si="1"/>
        <v>0</v>
      </c>
      <c r="L35" s="134"/>
      <c r="M35" s="717">
        <v>0</v>
      </c>
      <c r="N35" s="133">
        <f>'D. Lay Salaries'!J54/100*0.25/12</f>
        <v>0</v>
      </c>
      <c r="O35" s="7"/>
      <c r="P35" s="7"/>
      <c r="Q35" s="7"/>
      <c r="R35" s="7"/>
    </row>
    <row r="36" spans="1:18">
      <c r="A36" s="36"/>
      <c r="B36" s="47"/>
      <c r="C36" s="81" t="str">
        <f>'D. Lay Salaries'!C29</f>
        <v>Security</v>
      </c>
      <c r="D36" s="70"/>
      <c r="E36" s="47"/>
      <c r="F36" s="724">
        <f>'D. Lay Salaries'!F29</f>
        <v>0</v>
      </c>
      <c r="G36" s="716"/>
      <c r="H36" s="283"/>
      <c r="I36" s="283"/>
      <c r="J36" s="133">
        <f t="shared" si="0"/>
        <v>0</v>
      </c>
      <c r="K36" s="99">
        <f t="shared" si="1"/>
        <v>0</v>
      </c>
      <c r="L36" s="134"/>
      <c r="M36" s="717">
        <v>0</v>
      </c>
      <c r="N36" s="133">
        <f>'D. Lay Salaries'!J29/100*0.25/12</f>
        <v>0</v>
      </c>
      <c r="O36" s="7"/>
      <c r="P36" s="7"/>
      <c r="Q36" s="7"/>
      <c r="R36" s="7"/>
    </row>
    <row r="37" spans="1:18">
      <c r="A37" s="36"/>
      <c r="B37" s="47"/>
      <c r="C37" s="81"/>
      <c r="D37" s="70"/>
      <c r="E37" s="47"/>
      <c r="F37" s="724">
        <f>'D. Lay Salaries'!F55</f>
        <v>0</v>
      </c>
      <c r="G37" s="716"/>
      <c r="H37" s="283"/>
      <c r="I37" s="283"/>
      <c r="J37" s="133">
        <f t="shared" si="0"/>
        <v>0</v>
      </c>
      <c r="K37" s="99">
        <f t="shared" si="1"/>
        <v>0</v>
      </c>
      <c r="L37" s="134"/>
      <c r="M37" s="717">
        <v>0</v>
      </c>
      <c r="N37" s="133">
        <f>'D. Lay Salaries'!J55/100*0.25/12</f>
        <v>0</v>
      </c>
      <c r="O37" s="7"/>
      <c r="P37" s="7"/>
      <c r="Q37" s="7"/>
      <c r="R37" s="7"/>
    </row>
    <row r="38" spans="1:18">
      <c r="A38" s="36"/>
      <c r="B38" s="47"/>
      <c r="C38" s="81" t="str">
        <f>'D. Lay Salaries'!C30</f>
        <v>Wedding Coordinator</v>
      </c>
      <c r="D38" s="70"/>
      <c r="E38" s="135"/>
      <c r="F38" s="724">
        <f>'D. Lay Salaries'!F30</f>
        <v>0</v>
      </c>
      <c r="G38" s="716"/>
      <c r="H38" s="283"/>
      <c r="I38" s="283"/>
      <c r="J38" s="133">
        <f t="shared" si="0"/>
        <v>0</v>
      </c>
      <c r="K38" s="99">
        <f t="shared" si="1"/>
        <v>0</v>
      </c>
      <c r="L38" s="134"/>
      <c r="M38" s="717">
        <v>0</v>
      </c>
      <c r="N38" s="133">
        <f>'D. Lay Salaries'!J30/100*0.25/12</f>
        <v>0</v>
      </c>
      <c r="O38" s="7"/>
      <c r="P38" s="7"/>
      <c r="Q38" s="7"/>
      <c r="R38" s="7"/>
    </row>
    <row r="39" spans="1:18">
      <c r="A39" s="36"/>
      <c r="B39" s="47"/>
      <c r="C39" s="81"/>
      <c r="D39" s="70"/>
      <c r="E39" s="135"/>
      <c r="F39" s="724">
        <f>'D. Lay Salaries'!F56</f>
        <v>0</v>
      </c>
      <c r="G39" s="716"/>
      <c r="H39" s="283"/>
      <c r="I39" s="283"/>
      <c r="J39" s="133">
        <f t="shared" si="0"/>
        <v>0</v>
      </c>
      <c r="K39" s="99">
        <f t="shared" si="1"/>
        <v>0</v>
      </c>
      <c r="L39" s="134"/>
      <c r="M39" s="717">
        <v>0</v>
      </c>
      <c r="N39" s="133">
        <f>'D. Lay Salaries'!J56/100*0.25/12</f>
        <v>0</v>
      </c>
      <c r="O39" s="7"/>
      <c r="P39" s="7"/>
      <c r="Q39" s="7"/>
      <c r="R39" s="7"/>
    </row>
    <row r="40" spans="1:18">
      <c r="A40" s="36"/>
      <c r="B40" s="47"/>
      <c r="C40" s="81" t="str">
        <f>'D. Lay Salaries'!C31</f>
        <v>Youth Minister</v>
      </c>
      <c r="D40" s="70"/>
      <c r="E40" s="47"/>
      <c r="F40" s="724">
        <f>'D. Lay Salaries'!F31</f>
        <v>0</v>
      </c>
      <c r="G40" s="716"/>
      <c r="H40" s="283"/>
      <c r="I40" s="283"/>
      <c r="J40" s="133">
        <f t="shared" si="0"/>
        <v>0</v>
      </c>
      <c r="K40" s="99">
        <f t="shared" si="1"/>
        <v>0</v>
      </c>
      <c r="L40" s="134"/>
      <c r="M40" s="717">
        <v>0</v>
      </c>
      <c r="N40" s="133">
        <f>'D. Lay Salaries'!J31/100*0.25/12</f>
        <v>0</v>
      </c>
      <c r="O40" s="7"/>
      <c r="P40" s="7"/>
      <c r="Q40" s="7"/>
      <c r="R40" s="7"/>
    </row>
    <row r="41" spans="1:18">
      <c r="A41" s="36"/>
      <c r="B41" s="47"/>
      <c r="C41" s="81"/>
      <c r="D41" s="70"/>
      <c r="E41" s="47"/>
      <c r="F41" s="724">
        <f>'D. Lay Salaries'!F57</f>
        <v>0</v>
      </c>
      <c r="G41" s="716"/>
      <c r="H41" s="283"/>
      <c r="I41" s="283"/>
      <c r="J41" s="133">
        <f t="shared" si="0"/>
        <v>0</v>
      </c>
      <c r="K41" s="99">
        <f t="shared" si="1"/>
        <v>0</v>
      </c>
      <c r="L41" s="134"/>
      <c r="M41" s="717">
        <v>0</v>
      </c>
      <c r="N41" s="133">
        <f>'D. Lay Salaries'!J57/100*0.25/12</f>
        <v>0</v>
      </c>
      <c r="O41" s="7"/>
      <c r="P41" s="7"/>
      <c r="Q41" s="7"/>
      <c r="R41" s="7"/>
    </row>
    <row r="42" spans="1:18">
      <c r="A42" s="36"/>
      <c r="B42" s="47"/>
      <c r="C42" s="81" t="str">
        <f>'D. Lay Salaries'!C32</f>
        <v>Other</v>
      </c>
      <c r="D42" s="70"/>
      <c r="E42" s="47"/>
      <c r="F42" s="724">
        <f>'D. Lay Salaries'!F32</f>
        <v>0</v>
      </c>
      <c r="G42" s="716"/>
      <c r="H42" s="283"/>
      <c r="I42" s="283"/>
      <c r="J42" s="133">
        <f t="shared" si="0"/>
        <v>0</v>
      </c>
      <c r="K42" s="99">
        <f t="shared" si="1"/>
        <v>0</v>
      </c>
      <c r="L42" s="134"/>
      <c r="M42" s="717">
        <v>0</v>
      </c>
      <c r="N42" s="133">
        <f>'D. Lay Salaries'!J32/100*0.25/12</f>
        <v>0</v>
      </c>
      <c r="O42" s="7"/>
      <c r="P42" s="7"/>
      <c r="Q42" s="7"/>
      <c r="R42" s="7"/>
    </row>
    <row r="43" spans="1:18">
      <c r="A43" s="36"/>
      <c r="B43" s="47"/>
      <c r="C43" s="81"/>
      <c r="D43" s="70"/>
      <c r="E43" s="47"/>
      <c r="F43" s="724">
        <f>'D. Lay Salaries'!F58</f>
        <v>0</v>
      </c>
      <c r="G43" s="716"/>
      <c r="H43" s="283"/>
      <c r="I43" s="283"/>
      <c r="J43" s="133">
        <f t="shared" si="0"/>
        <v>0</v>
      </c>
      <c r="K43" s="99">
        <f t="shared" si="1"/>
        <v>0</v>
      </c>
      <c r="L43" s="134"/>
      <c r="M43" s="717">
        <v>0</v>
      </c>
      <c r="N43" s="133">
        <f>'D. Lay Salaries'!J58/100*0.25/12</f>
        <v>0</v>
      </c>
      <c r="O43" s="7"/>
      <c r="P43" s="7"/>
      <c r="Q43" s="7"/>
      <c r="R43" s="7"/>
    </row>
    <row r="44" spans="1:18">
      <c r="A44" s="36"/>
      <c r="B44" s="47"/>
      <c r="C44" s="81">
        <f>'D. Lay Salaries'!C33</f>
        <v>0</v>
      </c>
      <c r="D44" s="70"/>
      <c r="E44" s="47"/>
      <c r="F44" s="724">
        <f>'D. Lay Salaries'!F33</f>
        <v>0</v>
      </c>
      <c r="G44" s="716"/>
      <c r="H44" s="283"/>
      <c r="I44" s="283"/>
      <c r="J44" s="133">
        <f t="shared" si="0"/>
        <v>0</v>
      </c>
      <c r="K44" s="99">
        <f t="shared" si="1"/>
        <v>0</v>
      </c>
      <c r="L44" s="134"/>
      <c r="M44" s="717">
        <v>0</v>
      </c>
      <c r="N44" s="133">
        <f>'D. Lay Salaries'!J34/100*0.25/12</f>
        <v>0</v>
      </c>
      <c r="O44" s="7"/>
      <c r="P44" s="7"/>
      <c r="Q44" s="7"/>
      <c r="R44" s="7"/>
    </row>
    <row r="45" spans="1:18">
      <c r="A45" s="36"/>
      <c r="B45" s="47"/>
      <c r="C45" s="81"/>
      <c r="D45" s="70"/>
      <c r="E45" s="47"/>
      <c r="F45" s="724">
        <f>'D. Lay Salaries'!F59</f>
        <v>0</v>
      </c>
      <c r="G45" s="716"/>
      <c r="H45" s="283"/>
      <c r="I45" s="283"/>
      <c r="J45" s="133">
        <f t="shared" si="0"/>
        <v>0</v>
      </c>
      <c r="K45" s="99">
        <f t="shared" si="1"/>
        <v>0</v>
      </c>
      <c r="L45" s="134"/>
      <c r="M45" s="717">
        <v>0</v>
      </c>
      <c r="N45" s="133">
        <f>'D. Lay Salaries'!J59/100*0.25/12</f>
        <v>0</v>
      </c>
      <c r="O45" s="7"/>
      <c r="P45" s="7"/>
      <c r="Q45" s="7"/>
      <c r="R45" s="7"/>
    </row>
    <row r="46" spans="1:18">
      <c r="A46" s="36"/>
      <c r="B46" s="47"/>
      <c r="C46" s="81">
        <f>'D. Lay Salaries'!C34</f>
        <v>0</v>
      </c>
      <c r="D46" s="70"/>
      <c r="E46" s="47"/>
      <c r="F46" s="724">
        <f>'D. Lay Salaries'!F34</f>
        <v>0</v>
      </c>
      <c r="G46" s="716"/>
      <c r="H46" s="283"/>
      <c r="I46" s="283"/>
      <c r="J46" s="133">
        <f t="shared" si="0"/>
        <v>0</v>
      </c>
      <c r="K46" s="99">
        <f t="shared" si="1"/>
        <v>0</v>
      </c>
      <c r="L46" s="134"/>
      <c r="M46" s="717">
        <v>0</v>
      </c>
      <c r="N46" s="133">
        <f>'D. Lay Salaries'!J36/100*0.25/12</f>
        <v>0</v>
      </c>
      <c r="O46" s="7"/>
      <c r="P46" s="7"/>
      <c r="Q46" s="7"/>
      <c r="R46" s="7"/>
    </row>
    <row r="47" spans="1:18">
      <c r="A47" s="36"/>
      <c r="B47" s="47"/>
      <c r="C47" s="81"/>
      <c r="D47" s="70"/>
      <c r="E47" s="47"/>
      <c r="F47" s="724">
        <f>'D. Lay Salaries'!F60</f>
        <v>0</v>
      </c>
      <c r="G47" s="716"/>
      <c r="H47" s="283"/>
      <c r="I47" s="283"/>
      <c r="J47" s="133">
        <f t="shared" si="0"/>
        <v>0</v>
      </c>
      <c r="K47" s="99">
        <f t="shared" si="1"/>
        <v>0</v>
      </c>
      <c r="L47" s="134"/>
      <c r="M47" s="717">
        <v>0</v>
      </c>
      <c r="N47" s="133">
        <f>'D. Lay Salaries'!J60/100*0.25/12</f>
        <v>0</v>
      </c>
      <c r="O47" s="7"/>
      <c r="P47" s="7"/>
      <c r="Q47" s="7"/>
      <c r="R47" s="7"/>
    </row>
    <row r="48" spans="1:18">
      <c r="A48" s="36"/>
      <c r="B48" s="47"/>
      <c r="C48" s="81">
        <f>'D. Lay Salaries'!C35</f>
        <v>0</v>
      </c>
      <c r="D48" s="70"/>
      <c r="E48" s="47"/>
      <c r="F48" s="724">
        <f>'D. Lay Salaries'!F35</f>
        <v>0</v>
      </c>
      <c r="G48" s="716"/>
      <c r="H48" s="283"/>
      <c r="I48" s="283"/>
      <c r="J48" s="133">
        <f t="shared" si="0"/>
        <v>0</v>
      </c>
      <c r="K48" s="99">
        <f t="shared" si="1"/>
        <v>0</v>
      </c>
      <c r="L48" s="134"/>
      <c r="M48" s="717">
        <v>0</v>
      </c>
      <c r="N48" s="133">
        <f>'D. Lay Salaries'!J38/100*0.25/12</f>
        <v>0</v>
      </c>
      <c r="O48" s="7"/>
      <c r="P48" s="7"/>
      <c r="Q48" s="7"/>
      <c r="R48" s="7"/>
    </row>
    <row r="49" spans="1:18">
      <c r="A49" s="36"/>
      <c r="B49" s="47"/>
      <c r="C49" s="81"/>
      <c r="D49" s="70"/>
      <c r="E49" s="47"/>
      <c r="F49" s="724">
        <f>'D. Lay Salaries'!F61</f>
        <v>0</v>
      </c>
      <c r="G49" s="716"/>
      <c r="H49" s="283"/>
      <c r="I49" s="283"/>
      <c r="J49" s="133">
        <f t="shared" si="0"/>
        <v>0</v>
      </c>
      <c r="K49" s="99">
        <f t="shared" si="1"/>
        <v>0</v>
      </c>
      <c r="L49" s="134"/>
      <c r="M49" s="717">
        <v>0</v>
      </c>
      <c r="N49" s="133">
        <f>'D. Lay Salaries'!J61/100*0.25/12</f>
        <v>0</v>
      </c>
      <c r="O49" s="7"/>
      <c r="P49" s="7"/>
      <c r="Q49" s="7"/>
      <c r="R49" s="7"/>
    </row>
    <row r="50" spans="1:18">
      <c r="A50" s="36"/>
      <c r="B50" s="47"/>
      <c r="C50" s="81">
        <f>'D. Lay Salaries'!C36</f>
        <v>0</v>
      </c>
      <c r="D50" s="70"/>
      <c r="E50" s="47"/>
      <c r="F50" s="724">
        <f>'D. Lay Salaries'!F36</f>
        <v>0</v>
      </c>
      <c r="G50" s="716"/>
      <c r="H50" s="283"/>
      <c r="I50" s="283"/>
      <c r="J50" s="133">
        <f t="shared" si="0"/>
        <v>0</v>
      </c>
      <c r="K50" s="99">
        <f t="shared" si="1"/>
        <v>0</v>
      </c>
      <c r="L50" s="134"/>
      <c r="M50" s="717">
        <v>0</v>
      </c>
      <c r="N50" s="133">
        <f>'D. Lay Salaries'!J40/100*0.25/12</f>
        <v>0</v>
      </c>
      <c r="O50" s="7"/>
      <c r="P50" s="7"/>
      <c r="Q50" s="7"/>
      <c r="R50" s="7"/>
    </row>
    <row r="51" spans="1:18">
      <c r="A51" s="36"/>
      <c r="B51" s="47"/>
      <c r="C51" s="81"/>
      <c r="D51" s="70"/>
      <c r="E51" s="47"/>
      <c r="F51" s="724">
        <f>'D. Lay Salaries'!F62</f>
        <v>0</v>
      </c>
      <c r="G51" s="716"/>
      <c r="H51" s="283"/>
      <c r="I51" s="283"/>
      <c r="J51" s="133">
        <f t="shared" si="0"/>
        <v>0</v>
      </c>
      <c r="K51" s="99">
        <f t="shared" si="1"/>
        <v>0</v>
      </c>
      <c r="L51" s="134"/>
      <c r="M51" s="717">
        <v>0</v>
      </c>
      <c r="N51" s="133">
        <f>'D. Lay Salaries'!J62/100*0.25/12</f>
        <v>0</v>
      </c>
      <c r="O51" s="7"/>
      <c r="P51" s="7"/>
      <c r="Q51" s="7"/>
      <c r="R51" s="7"/>
    </row>
    <row r="52" spans="1:18">
      <c r="A52" s="36"/>
      <c r="B52" s="47"/>
      <c r="C52" s="81">
        <f>'D. Lay Salaries'!C37</f>
        <v>0</v>
      </c>
      <c r="D52" s="70"/>
      <c r="E52" s="47"/>
      <c r="F52" s="724">
        <f>'D. Lay Salaries'!F37</f>
        <v>0</v>
      </c>
      <c r="G52" s="716"/>
      <c r="H52" s="283"/>
      <c r="I52" s="283"/>
      <c r="J52" s="133">
        <f t="shared" si="0"/>
        <v>0</v>
      </c>
      <c r="K52" s="99">
        <f t="shared" si="1"/>
        <v>0</v>
      </c>
      <c r="L52" s="134"/>
      <c r="M52" s="717">
        <v>0</v>
      </c>
      <c r="N52" s="133">
        <f>'D. Lay Salaries'!J42/100*0.25/12</f>
        <v>0</v>
      </c>
      <c r="O52" s="7"/>
      <c r="P52" s="7"/>
      <c r="Q52" s="7"/>
      <c r="R52" s="7"/>
    </row>
    <row r="53" spans="1:18">
      <c r="A53" s="36"/>
      <c r="B53" s="47"/>
      <c r="C53" s="81"/>
      <c r="D53" s="70"/>
      <c r="E53" s="47"/>
      <c r="F53" s="724">
        <f>'D. Lay Salaries'!F63</f>
        <v>0</v>
      </c>
      <c r="G53" s="716"/>
      <c r="H53" s="283"/>
      <c r="I53" s="283"/>
      <c r="J53" s="133">
        <f t="shared" si="0"/>
        <v>0</v>
      </c>
      <c r="K53" s="99">
        <f t="shared" si="1"/>
        <v>0</v>
      </c>
      <c r="L53" s="134"/>
      <c r="M53" s="717">
        <v>0</v>
      </c>
      <c r="N53" s="133">
        <f>'D. Lay Salaries'!J63/100*0.25/12</f>
        <v>0</v>
      </c>
      <c r="O53" s="7"/>
      <c r="P53" s="7"/>
      <c r="Q53" s="7"/>
      <c r="R53" s="7"/>
    </row>
    <row r="54" spans="1:18">
      <c r="A54" s="36"/>
      <c r="B54" s="47"/>
      <c r="C54" s="81">
        <f>'D. Lay Salaries'!C38</f>
        <v>0</v>
      </c>
      <c r="D54" s="70"/>
      <c r="E54" s="47"/>
      <c r="F54" s="724">
        <f>'D. Lay Salaries'!F38</f>
        <v>0</v>
      </c>
      <c r="G54" s="716"/>
      <c r="H54" s="283"/>
      <c r="I54" s="283"/>
      <c r="J54" s="133">
        <f t="shared" si="0"/>
        <v>0</v>
      </c>
      <c r="K54" s="99">
        <f t="shared" si="1"/>
        <v>0</v>
      </c>
      <c r="L54" s="134"/>
      <c r="M54" s="717">
        <v>0</v>
      </c>
      <c r="N54" s="133">
        <f>'D. Lay Salaries'!J44/100*0.25/12</f>
        <v>0</v>
      </c>
      <c r="O54" s="7"/>
      <c r="P54" s="7"/>
      <c r="Q54" s="7"/>
      <c r="R54" s="7"/>
    </row>
    <row r="55" spans="1:18">
      <c r="A55" s="36"/>
      <c r="B55" s="47"/>
      <c r="C55" s="81"/>
      <c r="D55" s="70"/>
      <c r="E55" s="47"/>
      <c r="F55" s="724">
        <f>'D. Lay Salaries'!F64</f>
        <v>0</v>
      </c>
      <c r="G55" s="716"/>
      <c r="H55" s="283"/>
      <c r="I55" s="283"/>
      <c r="J55" s="133">
        <f t="shared" si="0"/>
        <v>0</v>
      </c>
      <c r="K55" s="99">
        <f t="shared" si="1"/>
        <v>0</v>
      </c>
      <c r="L55" s="134"/>
      <c r="M55" s="717">
        <v>0</v>
      </c>
      <c r="N55" s="133">
        <f>'D. Lay Salaries'!J64/100*0.25/12</f>
        <v>0</v>
      </c>
      <c r="O55" s="7"/>
      <c r="P55" s="7"/>
      <c r="Q55" s="7"/>
      <c r="R55" s="7"/>
    </row>
    <row r="56" spans="1:18" ht="5.4" customHeight="1" thickBot="1">
      <c r="A56" s="36"/>
      <c r="B56" s="69"/>
      <c r="C56" s="70"/>
      <c r="D56" s="70"/>
      <c r="E56" s="47"/>
      <c r="F56" s="67"/>
      <c r="G56" s="147"/>
      <c r="H56" s="147"/>
      <c r="I56" s="147"/>
      <c r="J56" s="148"/>
      <c r="K56" s="103"/>
      <c r="L56" s="136"/>
      <c r="M56" s="147"/>
      <c r="N56" s="148"/>
      <c r="O56" s="7"/>
      <c r="P56" s="7"/>
      <c r="Q56" s="7"/>
      <c r="R56" s="7"/>
    </row>
    <row r="57" spans="1:18" s="247" customFormat="1" ht="16.2" thickBot="1">
      <c r="A57" s="351"/>
      <c r="B57" s="360">
        <v>603.29999999999995</v>
      </c>
      <c r="C57" s="246" t="s">
        <v>353</v>
      </c>
      <c r="D57" s="246"/>
      <c r="E57" s="246"/>
      <c r="F57" s="359"/>
      <c r="G57" s="352"/>
      <c r="H57" s="352"/>
      <c r="I57" s="352"/>
      <c r="J57" s="711"/>
      <c r="K57" s="712">
        <f>SUM(K12:K55)</f>
        <v>0</v>
      </c>
      <c r="L57" s="713"/>
      <c r="M57" s="714"/>
      <c r="N57" s="353"/>
      <c r="O57" s="245"/>
      <c r="P57" s="245"/>
      <c r="Q57" s="245"/>
      <c r="R57" s="245"/>
    </row>
    <row r="58" spans="1:18" ht="9" customHeight="1">
      <c r="A58" s="7"/>
      <c r="B58" s="7"/>
      <c r="C58" s="7"/>
      <c r="D58" s="7"/>
      <c r="E58" s="7"/>
      <c r="F58" s="3"/>
      <c r="G58" s="10"/>
      <c r="H58" s="10"/>
      <c r="I58" s="10"/>
      <c r="J58" s="715"/>
      <c r="K58" s="715"/>
      <c r="L58" s="241"/>
      <c r="M58" s="241"/>
      <c r="N58" s="7"/>
      <c r="O58" s="7"/>
      <c r="P58" s="7"/>
      <c r="Q58" s="7"/>
      <c r="R58" s="7"/>
    </row>
    <row r="59" spans="1:18">
      <c r="J59" s="239"/>
      <c r="K59" s="239"/>
      <c r="L59" s="239"/>
      <c r="M59" s="239"/>
    </row>
    <row r="60" spans="1:18" s="276" customFormat="1" ht="39.75" customHeight="1">
      <c r="A60" s="271"/>
      <c r="B60" s="366">
        <v>603.29999999999995</v>
      </c>
      <c r="C60" s="367" t="s">
        <v>193</v>
      </c>
      <c r="D60" s="366"/>
      <c r="E60" s="368"/>
      <c r="F60" s="369"/>
      <c r="G60" s="370"/>
      <c r="H60" s="370"/>
      <c r="I60" s="361" t="s">
        <v>121</v>
      </c>
      <c r="J60" s="363"/>
      <c r="K60" s="364" t="s">
        <v>122</v>
      </c>
      <c r="L60" s="365"/>
      <c r="M60" s="365"/>
      <c r="N60" s="362" t="s">
        <v>123</v>
      </c>
      <c r="P60" s="270"/>
      <c r="Q60" s="270"/>
      <c r="R60" s="270"/>
    </row>
    <row r="61" spans="1:18" ht="11.25" customHeight="1">
      <c r="A61" s="36"/>
      <c r="B61" s="90"/>
      <c r="C61" s="129"/>
      <c r="D61" s="90"/>
      <c r="E61" s="63"/>
      <c r="F61" s="67"/>
      <c r="G61" s="53"/>
      <c r="H61" s="53"/>
      <c r="I61" s="53"/>
      <c r="J61" s="88"/>
      <c r="L61" s="36"/>
      <c r="M61" s="7"/>
      <c r="N61" s="48"/>
      <c r="O61" s="7"/>
      <c r="P61" s="7"/>
      <c r="Q61" s="7"/>
      <c r="R61" s="7"/>
    </row>
    <row r="62" spans="1:18">
      <c r="A62" s="36"/>
      <c r="B62" s="101">
        <f>'B. Trial Balance'!E232</f>
        <v>603.30999999999995</v>
      </c>
      <c r="C62" s="102" t="str">
        <f>'B. Trial Balance'!F232</f>
        <v>Worker's Comp Insurance</v>
      </c>
      <c r="D62" s="63"/>
      <c r="E62" s="63"/>
      <c r="F62" s="67"/>
      <c r="I62" s="288">
        <f>'D. Lay Salaries'!$J$67</f>
        <v>0</v>
      </c>
      <c r="J62" s="961">
        <f>'F. Religious Benefits'!I20</f>
        <v>3.6999999999999998E-2</v>
      </c>
      <c r="K62" s="965"/>
      <c r="L62" s="965"/>
      <c r="M62" s="965"/>
      <c r="N62" s="99">
        <f>I62*J62</f>
        <v>0</v>
      </c>
      <c r="O62" s="7"/>
      <c r="P62" s="7"/>
      <c r="Q62" s="7"/>
      <c r="R62" s="7"/>
    </row>
    <row r="63" spans="1:18">
      <c r="A63" s="36"/>
      <c r="B63" s="101">
        <f>'B. Trial Balance'!E233</f>
        <v>603.32000000000005</v>
      </c>
      <c r="C63" s="102" t="str">
        <f>'B. Trial Balance'!F233</f>
        <v>Lay Pension Plan</v>
      </c>
      <c r="D63" s="63"/>
      <c r="E63" s="63"/>
      <c r="F63" s="67"/>
      <c r="H63" s="235"/>
      <c r="I63" s="288">
        <f>'D. Lay Salaries'!$J$67</f>
        <v>0</v>
      </c>
      <c r="J63" s="961">
        <f>'F. Religious Benefits'!I21</f>
        <v>8.5000000000000006E-2</v>
      </c>
      <c r="K63" s="965"/>
      <c r="L63" s="965"/>
      <c r="M63" s="965"/>
      <c r="N63" s="99">
        <f>I63*J63</f>
        <v>0</v>
      </c>
      <c r="O63" s="7"/>
      <c r="P63" s="7"/>
      <c r="Q63" s="7"/>
      <c r="R63" s="7"/>
    </row>
    <row r="64" spans="1:18">
      <c r="A64" s="36"/>
      <c r="B64" s="101">
        <f>'B. Trial Balance'!E234</f>
        <v>603.33000000000004</v>
      </c>
      <c r="C64" s="102" t="str">
        <f>'B. Trial Balance'!F234</f>
        <v>Lay Employee Insurance</v>
      </c>
      <c r="D64" s="63"/>
      <c r="E64" s="63"/>
      <c r="F64" s="67"/>
      <c r="H64" s="138"/>
      <c r="I64" s="99">
        <f>K57</f>
        <v>0</v>
      </c>
      <c r="J64" s="350"/>
      <c r="K64" s="323"/>
      <c r="L64" s="323"/>
      <c r="M64" s="323"/>
      <c r="N64" s="332">
        <f>+I64</f>
        <v>0</v>
      </c>
      <c r="O64" s="7"/>
      <c r="P64" s="7"/>
      <c r="Q64" s="7"/>
      <c r="R64" s="7"/>
    </row>
    <row r="65" spans="1:18">
      <c r="A65" s="36"/>
      <c r="B65" s="101">
        <f>'B. Trial Balance'!E235</f>
        <v>603.34</v>
      </c>
      <c r="C65" s="102" t="str">
        <f>'B. Trial Balance'!F235</f>
        <v>Unemployment Insurance</v>
      </c>
      <c r="D65" s="63"/>
      <c r="E65" s="63"/>
      <c r="F65" s="67"/>
      <c r="H65" s="235"/>
      <c r="I65" s="288">
        <f>'D. Lay Salaries'!$J$67</f>
        <v>0</v>
      </c>
      <c r="J65" s="961">
        <v>0.01</v>
      </c>
      <c r="K65" s="965"/>
      <c r="L65" s="965"/>
      <c r="M65" s="965"/>
      <c r="N65" s="99">
        <f>I65*J65</f>
        <v>0</v>
      </c>
      <c r="O65" s="7"/>
      <c r="P65" s="7"/>
      <c r="Q65" s="7"/>
      <c r="R65" s="7"/>
    </row>
    <row r="66" spans="1:18" ht="14.4" customHeight="1">
      <c r="A66" s="36"/>
      <c r="B66" s="101">
        <f>'B. Trial Balance'!E236</f>
        <v>603.39</v>
      </c>
      <c r="C66" s="102" t="str">
        <f>'B. Trial Balance'!F236</f>
        <v>Other</v>
      </c>
      <c r="D66" s="63"/>
      <c r="E66" s="63"/>
      <c r="F66" s="67"/>
      <c r="G66" s="53"/>
      <c r="H66" s="53"/>
      <c r="I66" s="53"/>
      <c r="J66" s="961"/>
      <c r="K66" s="965"/>
      <c r="L66" s="965"/>
      <c r="M66" s="965"/>
      <c r="N66" s="289"/>
      <c r="O66" s="7"/>
      <c r="P66" s="7"/>
      <c r="Q66" s="7"/>
      <c r="R66" s="7"/>
    </row>
    <row r="67" spans="1:18" ht="13.8" thickBot="1">
      <c r="A67" s="36"/>
      <c r="B67" s="63"/>
      <c r="C67" s="63"/>
      <c r="D67" s="63"/>
      <c r="E67" s="63"/>
      <c r="F67" s="74"/>
      <c r="G67" s="53"/>
      <c r="H67" s="53"/>
      <c r="I67" s="53"/>
      <c r="J67" s="55"/>
      <c r="L67" s="36"/>
      <c r="M67" s="33"/>
      <c r="N67" s="48"/>
      <c r="O67" s="7"/>
      <c r="P67" s="7"/>
      <c r="Q67" s="7"/>
      <c r="R67" s="7"/>
    </row>
    <row r="68" spans="1:18" s="358" customFormat="1" ht="20.25" customHeight="1" thickBot="1">
      <c r="A68" s="354"/>
      <c r="B68" s="706">
        <v>603</v>
      </c>
      <c r="C68" s="981" t="s">
        <v>352</v>
      </c>
      <c r="D68" s="982"/>
      <c r="E68" s="983"/>
      <c r="F68" s="983"/>
      <c r="G68" s="707"/>
      <c r="H68" s="708"/>
      <c r="I68" s="708"/>
      <c r="J68" s="709"/>
      <c r="K68" s="355"/>
      <c r="L68" s="354"/>
      <c r="M68" s="356"/>
      <c r="N68" s="710">
        <f>SUM(N62:N66)</f>
        <v>0</v>
      </c>
      <c r="O68" s="357"/>
      <c r="P68" s="357"/>
      <c r="Q68" s="357"/>
      <c r="R68" s="357"/>
    </row>
  </sheetData>
  <customSheetViews>
    <customSheetView guid="{F5C96EE0-2E1C-11D7-92C7-00B0D056AA2D}" scale="87" colorId="22" showGridLines="0" fitToPage="1" showRuler="0">
      <pageMargins left="0.5" right="0.5" top="0.5" bottom="0.5" header="0.5" footer="0.25"/>
      <printOptions horizontalCentered="1"/>
      <pageSetup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pageSetup orientation="landscape" r:id="rId2"/>
      <headerFooter alignWithMargins="0">
        <oddFooter>&amp;C&amp;P</oddFooter>
      </headerFooter>
    </customSheetView>
  </customSheetViews>
  <mergeCells count="12">
    <mergeCell ref="H5:I5"/>
    <mergeCell ref="H6:I6"/>
    <mergeCell ref="C68:F68"/>
    <mergeCell ref="C10:D10"/>
    <mergeCell ref="J5:M5"/>
    <mergeCell ref="J6:M6"/>
    <mergeCell ref="J62:M62"/>
    <mergeCell ref="J63:M63"/>
    <mergeCell ref="J65:M65"/>
    <mergeCell ref="J66:M66"/>
    <mergeCell ref="G8:N8"/>
    <mergeCell ref="G9:N9"/>
  </mergeCells>
  <phoneticPr fontId="3" type="noConversion"/>
  <pageMargins left="0.2" right="0.2" top="0.5" bottom="0.5" header="0.2" footer="0.2"/>
  <pageSetup scale="92" fitToHeight="2" orientation="landscape" r:id="rId3"/>
  <headerFooter alignWithMargins="0">
    <oddFooter>&amp;L&amp;"Arial,Regular"&amp;F, &amp;A
page &amp;P of &amp;N</oddFooter>
  </headerFooter>
  <rowBreaks count="1" manualBreakCount="1">
    <brk id="39" max="14" man="1"/>
  </rowBreaks>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6">
    <pageSetUpPr fitToPage="1"/>
  </sheetPr>
  <dimension ref="A1:N28"/>
  <sheetViews>
    <sheetView showGridLines="0" zoomScale="120" zoomScaleNormal="120" workbookViewId="0">
      <selection activeCell="F11" sqref="F11"/>
    </sheetView>
  </sheetViews>
  <sheetFormatPr defaultColWidth="9.6640625" defaultRowHeight="13.2"/>
  <cols>
    <col min="1" max="1" width="1.6640625" customWidth="1"/>
    <col min="2" max="2" width="9.6640625" customWidth="1"/>
    <col min="3" max="3" width="3.6640625" customWidth="1"/>
    <col min="4" max="4" width="55.109375" customWidth="1"/>
    <col min="5" max="5" width="1.6640625" customWidth="1"/>
    <col min="6" max="6" width="20.5546875" customWidth="1"/>
    <col min="7" max="7" width="1.6640625" customWidth="1"/>
  </cols>
  <sheetData>
    <row r="1" spans="1:14" ht="9" customHeight="1">
      <c r="A1" s="36"/>
      <c r="B1" s="37"/>
      <c r="C1" s="36"/>
      <c r="D1" s="36"/>
      <c r="E1" s="36"/>
      <c r="G1" s="36"/>
      <c r="H1" s="7"/>
      <c r="I1" s="7"/>
      <c r="J1" s="7"/>
      <c r="K1" s="7"/>
      <c r="L1" s="7"/>
      <c r="M1" s="7"/>
      <c r="N1" s="7"/>
    </row>
    <row r="2" spans="1:14" s="577" customFormat="1" ht="18" customHeight="1">
      <c r="A2" s="575"/>
      <c r="B2" s="411" t="str">
        <f>+'A. Instructions'!B6</f>
        <v>Parish Name, City</v>
      </c>
      <c r="C2" s="576"/>
      <c r="D2" s="576"/>
      <c r="F2" s="574" t="str">
        <f>+'C. Clergy &amp; Religious Salaries'!K2</f>
        <v>Operating Expense Budget Worksheet</v>
      </c>
      <c r="G2" s="575"/>
      <c r="H2" s="579"/>
      <c r="I2" s="579"/>
      <c r="J2" s="579"/>
      <c r="K2" s="579"/>
      <c r="L2" s="579"/>
      <c r="M2" s="579"/>
      <c r="N2" s="579"/>
    </row>
    <row r="3" spans="1:14" s="577" customFormat="1" ht="15.6" customHeight="1">
      <c r="A3" s="575"/>
      <c r="B3" s="428">
        <v>605</v>
      </c>
      <c r="C3" s="429" t="s">
        <v>397</v>
      </c>
      <c r="D3" s="429"/>
      <c r="F3" s="412" t="str">
        <f>+'B. Trial Balance'!M4</f>
        <v>2020-21</v>
      </c>
      <c r="G3" s="575"/>
      <c r="H3" s="579"/>
      <c r="I3" s="579"/>
      <c r="J3" s="579"/>
      <c r="K3" s="579"/>
      <c r="L3" s="579"/>
      <c r="M3" s="579"/>
      <c r="N3" s="579"/>
    </row>
    <row r="4" spans="1:14" s="409" customFormat="1" ht="15.6">
      <c r="A4" s="399"/>
      <c r="F4" s="433"/>
      <c r="G4" s="399"/>
      <c r="H4" s="408"/>
      <c r="I4" s="408"/>
      <c r="J4" s="408"/>
      <c r="K4" s="408"/>
      <c r="L4" s="408"/>
      <c r="M4" s="408"/>
      <c r="N4" s="408"/>
    </row>
    <row r="5" spans="1:14" s="432" customFormat="1" ht="34.200000000000003" customHeight="1">
      <c r="A5" s="427"/>
      <c r="E5" s="430"/>
      <c r="F5" s="426" t="s">
        <v>100</v>
      </c>
      <c r="G5" s="427"/>
      <c r="H5" s="431"/>
      <c r="I5" s="431"/>
      <c r="J5" s="431"/>
      <c r="K5" s="431"/>
      <c r="L5" s="431"/>
      <c r="M5" s="431"/>
      <c r="N5" s="431"/>
    </row>
    <row r="6" spans="1:14">
      <c r="A6" s="36"/>
      <c r="B6" s="40"/>
      <c r="C6" s="51"/>
      <c r="D6" s="51"/>
      <c r="E6" s="52"/>
      <c r="G6" s="425"/>
      <c r="H6" s="425"/>
      <c r="I6" s="425"/>
      <c r="J6" s="7"/>
      <c r="K6" s="7"/>
      <c r="L6" s="7"/>
      <c r="M6" s="7"/>
      <c r="N6" s="7"/>
    </row>
    <row r="7" spans="1:14" ht="12.75" customHeight="1">
      <c r="A7" s="36"/>
      <c r="B7" s="43"/>
      <c r="C7" s="52"/>
      <c r="D7" s="52"/>
      <c r="E7" s="36"/>
      <c r="F7" s="105" t="str">
        <f>+'I. Summary'!$L$7</f>
        <v>2020-21</v>
      </c>
      <c r="G7" s="36"/>
      <c r="H7" s="7"/>
      <c r="I7" s="7"/>
      <c r="J7" s="7"/>
      <c r="K7" s="7"/>
      <c r="L7" s="7"/>
      <c r="M7" s="7"/>
      <c r="N7" s="7"/>
    </row>
    <row r="8" spans="1:14" ht="12.75" customHeight="1">
      <c r="A8" s="36"/>
      <c r="B8" s="43"/>
      <c r="C8" s="52"/>
      <c r="D8" s="52"/>
      <c r="E8" s="36"/>
      <c r="F8" s="991" t="s">
        <v>104</v>
      </c>
      <c r="G8" s="36"/>
      <c r="H8" s="7"/>
      <c r="I8" s="7"/>
      <c r="J8" s="7"/>
      <c r="K8" s="7"/>
      <c r="L8" s="7"/>
      <c r="M8" s="7"/>
      <c r="N8" s="7"/>
    </row>
    <row r="9" spans="1:14">
      <c r="A9" s="36"/>
      <c r="B9" s="43" t="s">
        <v>105</v>
      </c>
      <c r="C9" s="51" t="str">
        <f>C3</f>
        <v>H. Automotive</v>
      </c>
      <c r="D9" s="51"/>
      <c r="E9" s="36"/>
      <c r="F9" s="923"/>
      <c r="G9" s="36"/>
      <c r="H9" s="7"/>
      <c r="I9" s="7"/>
      <c r="J9" s="7"/>
      <c r="K9" s="7"/>
      <c r="L9" s="7"/>
      <c r="M9" s="7"/>
      <c r="N9" s="7"/>
    </row>
    <row r="10" spans="1:14">
      <c r="A10" s="36"/>
      <c r="B10" s="58"/>
      <c r="C10" s="52"/>
      <c r="D10" s="52"/>
      <c r="E10" s="36"/>
      <c r="F10" s="49"/>
      <c r="G10" s="36"/>
      <c r="H10" s="7"/>
      <c r="I10" s="7"/>
      <c r="J10" s="7"/>
      <c r="K10" s="7"/>
      <c r="L10" s="7"/>
      <c r="M10" s="7"/>
      <c r="N10" s="7"/>
    </row>
    <row r="11" spans="1:14">
      <c r="A11" s="36"/>
      <c r="B11" s="84">
        <f>'B. Trial Balance'!D239</f>
        <v>605.1</v>
      </c>
      <c r="C11" s="137" t="s">
        <v>520</v>
      </c>
      <c r="D11" s="82"/>
      <c r="E11" s="47"/>
      <c r="F11" s="283"/>
      <c r="G11" s="36"/>
      <c r="H11" s="33"/>
      <c r="I11" s="7"/>
      <c r="J11" s="7"/>
      <c r="K11" s="7"/>
      <c r="L11" s="7"/>
      <c r="M11" s="7"/>
      <c r="N11" s="7"/>
    </row>
    <row r="12" spans="1:14">
      <c r="A12" s="36"/>
      <c r="B12" s="84">
        <f>'B. Trial Balance'!D240</f>
        <v>605.20000000000005</v>
      </c>
      <c r="C12" s="137" t="str">
        <f>'B. Trial Balance'!E240</f>
        <v>Gas, Repairs &amp; Maintenance</v>
      </c>
      <c r="D12" s="82"/>
      <c r="E12" s="47"/>
      <c r="F12" s="283"/>
      <c r="G12" s="36"/>
      <c r="H12" s="33"/>
      <c r="I12" s="7"/>
      <c r="J12" s="7"/>
      <c r="K12" s="7"/>
      <c r="L12" s="7"/>
      <c r="M12" s="7"/>
      <c r="N12" s="7"/>
    </row>
    <row r="13" spans="1:14">
      <c r="A13" s="36"/>
      <c r="B13" s="84">
        <f>'B. Trial Balance'!D241</f>
        <v>605.9</v>
      </c>
      <c r="C13" s="106" t="str">
        <f>'B. Trial Balance'!E241</f>
        <v>Other</v>
      </c>
      <c r="D13" s="82"/>
      <c r="E13" s="47"/>
      <c r="F13" s="283"/>
      <c r="G13" s="36"/>
      <c r="H13" s="33"/>
      <c r="I13" s="7"/>
      <c r="J13" s="7"/>
      <c r="K13" s="7"/>
      <c r="L13" s="7"/>
      <c r="M13" s="7"/>
      <c r="N13" s="7"/>
    </row>
    <row r="14" spans="1:14" ht="13.8" thickBot="1">
      <c r="A14" s="36"/>
      <c r="B14" s="69"/>
      <c r="C14" s="70"/>
      <c r="D14" s="70"/>
      <c r="E14" s="47"/>
      <c r="F14" s="103"/>
      <c r="G14" s="36"/>
      <c r="H14" s="33"/>
      <c r="I14" s="7"/>
      <c r="J14" s="7"/>
      <c r="K14" s="7"/>
      <c r="L14" s="7"/>
      <c r="M14" s="7"/>
      <c r="N14" s="7"/>
    </row>
    <row r="15" spans="1:14" s="358" customFormat="1" ht="22.5" customHeight="1" thickBot="1">
      <c r="A15" s="354"/>
      <c r="B15" s="570">
        <v>605</v>
      </c>
      <c r="C15" s="571" t="s">
        <v>230</v>
      </c>
      <c r="D15" s="572" t="s">
        <v>231</v>
      </c>
      <c r="E15" s="573"/>
      <c r="F15" s="657">
        <f>SUM(F10:F14)</f>
        <v>0</v>
      </c>
      <c r="G15" s="354"/>
      <c r="H15" s="356"/>
      <c r="I15" s="357"/>
      <c r="J15" s="357"/>
      <c r="K15" s="357"/>
      <c r="L15" s="357"/>
      <c r="M15" s="357"/>
      <c r="N15" s="357"/>
    </row>
    <row r="16" spans="1:14">
      <c r="A16" s="36"/>
      <c r="B16" s="55"/>
      <c r="C16" s="56"/>
      <c r="D16" s="56"/>
      <c r="E16" s="47"/>
      <c r="F16" s="48"/>
      <c r="G16" s="36"/>
      <c r="H16" s="33"/>
      <c r="I16" s="7"/>
      <c r="J16" s="7"/>
      <c r="K16" s="7"/>
      <c r="L16" s="7"/>
      <c r="M16" s="7"/>
      <c r="N16" s="7"/>
    </row>
    <row r="17" spans="1:14">
      <c r="A17" s="36"/>
      <c r="B17" s="55"/>
      <c r="C17" s="56"/>
      <c r="D17" s="56"/>
      <c r="E17" s="47"/>
      <c r="F17" s="48"/>
      <c r="G17" s="36"/>
      <c r="H17" s="33"/>
      <c r="I17" s="7"/>
      <c r="J17" s="7"/>
      <c r="K17" s="7"/>
      <c r="L17" s="7"/>
      <c r="M17" s="7"/>
      <c r="N17" s="7"/>
    </row>
    <row r="18" spans="1:14">
      <c r="A18" s="36"/>
      <c r="B18" s="55"/>
      <c r="C18" s="56"/>
      <c r="D18" s="56"/>
      <c r="E18" s="47"/>
      <c r="F18" s="48"/>
      <c r="G18" s="36"/>
      <c r="H18" s="33"/>
      <c r="I18" s="7"/>
      <c r="J18" s="7"/>
      <c r="K18" s="7"/>
      <c r="L18" s="7"/>
      <c r="M18" s="7"/>
      <c r="N18" s="7"/>
    </row>
    <row r="19" spans="1:14">
      <c r="A19" s="36"/>
      <c r="B19" s="55"/>
      <c r="C19" s="56"/>
      <c r="D19" s="56"/>
      <c r="E19" s="47"/>
      <c r="F19" s="48"/>
      <c r="G19" s="36"/>
      <c r="H19" s="33"/>
      <c r="I19" s="7"/>
      <c r="J19" s="7"/>
      <c r="K19" s="7"/>
      <c r="L19" s="7"/>
      <c r="M19" s="7"/>
      <c r="N19" s="7"/>
    </row>
    <row r="20" spans="1:14">
      <c r="A20" s="36"/>
      <c r="B20" s="55"/>
      <c r="C20" s="56"/>
      <c r="D20" s="56"/>
      <c r="E20" s="47"/>
      <c r="F20" s="48"/>
      <c r="G20" s="36"/>
      <c r="H20" s="33"/>
      <c r="I20" s="7"/>
      <c r="J20" s="7"/>
      <c r="K20" s="7"/>
      <c r="L20" s="7"/>
      <c r="M20" s="7"/>
      <c r="N20" s="7"/>
    </row>
    <row r="21" spans="1:14">
      <c r="A21" s="36"/>
      <c r="B21" s="55"/>
      <c r="C21" s="56"/>
      <c r="D21" s="56"/>
      <c r="E21" s="47"/>
      <c r="F21" s="48"/>
      <c r="G21" s="36"/>
      <c r="H21" s="33"/>
      <c r="I21" s="7"/>
      <c r="J21" s="7"/>
      <c r="K21" s="7"/>
      <c r="L21" s="7"/>
      <c r="M21" s="7"/>
      <c r="N21" s="7"/>
    </row>
    <row r="22" spans="1:14">
      <c r="A22" s="36"/>
      <c r="B22" s="55"/>
      <c r="C22" s="56"/>
      <c r="D22" s="56"/>
      <c r="E22" s="47"/>
      <c r="F22" s="48"/>
      <c r="G22" s="36"/>
      <c r="H22" s="33"/>
      <c r="I22" s="7"/>
      <c r="J22" s="7"/>
      <c r="K22" s="7"/>
      <c r="L22" s="7"/>
      <c r="M22" s="7"/>
      <c r="N22" s="7"/>
    </row>
    <row r="23" spans="1:14">
      <c r="A23" s="36"/>
      <c r="B23" s="55"/>
      <c r="C23" s="56"/>
      <c r="D23" s="56"/>
      <c r="E23" s="47"/>
      <c r="F23" s="48"/>
      <c r="G23" s="36"/>
      <c r="H23" s="33"/>
      <c r="I23" s="7"/>
      <c r="J23" s="7"/>
      <c r="K23" s="7"/>
      <c r="L23" s="7"/>
      <c r="M23" s="7"/>
      <c r="N23" s="7"/>
    </row>
    <row r="24" spans="1:14">
      <c r="A24" s="36"/>
      <c r="B24" s="55"/>
      <c r="C24" s="56"/>
      <c r="D24" s="56"/>
      <c r="E24" s="47"/>
      <c r="F24" s="48"/>
      <c r="G24" s="36"/>
      <c r="H24" s="33"/>
      <c r="I24" s="7"/>
      <c r="J24" s="7"/>
      <c r="K24" s="7"/>
      <c r="L24" s="7"/>
      <c r="M24" s="7"/>
      <c r="N24" s="7"/>
    </row>
    <row r="25" spans="1:14">
      <c r="A25" s="36"/>
      <c r="B25" s="55"/>
      <c r="C25" s="56"/>
      <c r="D25" s="56"/>
      <c r="E25" s="47"/>
      <c r="F25" s="48"/>
      <c r="G25" s="36"/>
      <c r="H25" s="33"/>
      <c r="I25" s="7"/>
      <c r="J25" s="7"/>
      <c r="K25" s="7"/>
      <c r="L25" s="7"/>
      <c r="M25" s="7"/>
      <c r="N25" s="7"/>
    </row>
    <row r="26" spans="1:14">
      <c r="A26" s="36"/>
      <c r="B26" s="36"/>
      <c r="C26" s="36"/>
      <c r="D26" s="36"/>
      <c r="E26" s="36"/>
      <c r="F26" s="54"/>
      <c r="G26" s="36"/>
      <c r="H26" s="33"/>
      <c r="I26" s="7"/>
      <c r="J26" s="7"/>
      <c r="K26" s="7"/>
      <c r="L26" s="7"/>
      <c r="M26" s="7"/>
      <c r="N26" s="7"/>
    </row>
    <row r="27" spans="1:14">
      <c r="A27" s="36"/>
      <c r="B27" s="36"/>
      <c r="C27" s="36"/>
      <c r="D27" s="36"/>
      <c r="E27" s="36"/>
      <c r="F27" s="54"/>
      <c r="G27" s="36"/>
      <c r="H27" s="33"/>
      <c r="I27" s="7"/>
      <c r="J27" s="7"/>
      <c r="K27" s="7"/>
      <c r="L27" s="7"/>
      <c r="M27" s="7"/>
      <c r="N27" s="7"/>
    </row>
    <row r="28" spans="1:14" ht="9" customHeight="1">
      <c r="A28" s="7"/>
      <c r="B28" s="7"/>
      <c r="C28" s="7"/>
      <c r="D28" s="7"/>
      <c r="E28" s="7"/>
      <c r="F28" s="3"/>
      <c r="G28" s="7"/>
      <c r="H28" s="33"/>
      <c r="I28" s="7"/>
      <c r="J28" s="7"/>
      <c r="K28" s="7"/>
      <c r="L28" s="7"/>
      <c r="M28" s="7"/>
      <c r="N28" s="7"/>
    </row>
  </sheetData>
  <customSheetViews>
    <customSheetView guid="{F5C96EE0-2E1C-11D7-92C7-00B0D056AA2D}" scale="87" colorId="22" showGridLines="0" fitToPage="1" showRuler="0">
      <pageMargins left="0.5" right="0.5" top="0.5" bottom="0.5" header="0.5" footer="0.25"/>
      <printOptions horizontalCentered="1"/>
      <pageSetup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pageSetup orientation="landscape" r:id="rId2"/>
      <headerFooter alignWithMargins="0">
        <oddFooter>&amp;C&amp;P</oddFooter>
      </headerFooter>
    </customSheetView>
  </customSheetViews>
  <mergeCells count="1">
    <mergeCell ref="F8:F9"/>
  </mergeCells>
  <phoneticPr fontId="3" type="noConversion"/>
  <pageMargins left="0.2" right="0.2" top="0.5" bottom="0.5" header="0.2" footer="0.2"/>
  <pageSetup orientation="landscape" r:id="rId3"/>
  <headerFooter alignWithMargins="0">
    <oddFooter>&amp;L&amp;"Arial,Regular"&amp;F, &amp;F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U113"/>
  <sheetViews>
    <sheetView showGridLines="0" zoomScale="90" zoomScaleNormal="90" workbookViewId="0">
      <pane xSplit="4" ySplit="8" topLeftCell="E9" activePane="bottomRight" state="frozen"/>
      <selection pane="topRight" activeCell="E1" sqref="E1"/>
      <selection pane="bottomLeft" activeCell="A8" sqref="A8"/>
      <selection pane="bottomRight" activeCell="P11" sqref="P11"/>
    </sheetView>
  </sheetViews>
  <sheetFormatPr defaultColWidth="8.6640625" defaultRowHeight="13.2"/>
  <cols>
    <col min="1" max="1" width="1.6640625" customWidth="1"/>
    <col min="2" max="2" width="10.88671875" customWidth="1"/>
    <col min="3" max="3" width="3.6640625" customWidth="1"/>
    <col min="4" max="4" width="26.44140625" customWidth="1"/>
    <col min="5" max="5" width="3.44140625" style="116" customWidth="1"/>
    <col min="6" max="6" width="15.6640625" customWidth="1"/>
    <col min="7" max="7" width="3" style="116" customWidth="1"/>
    <col min="8" max="9" width="16.6640625" customWidth="1"/>
    <col min="10" max="10" width="15.109375" customWidth="1"/>
    <col min="11" max="11" width="4.5546875" style="116" customWidth="1"/>
    <col min="12" max="12" width="17" style="301" customWidth="1"/>
    <col min="13" max="13" width="16.33203125" customWidth="1"/>
    <col min="14" max="14" width="10.33203125" style="145" customWidth="1"/>
    <col min="15" max="15" width="1.6640625" customWidth="1"/>
    <col min="16" max="16" width="44.21875" customWidth="1"/>
    <col min="17" max="18" width="10.6640625" hidden="1" customWidth="1"/>
    <col min="19" max="19" width="2.33203125" hidden="1" customWidth="1"/>
    <col min="20" max="20" width="3.88671875" customWidth="1"/>
    <col min="21" max="210" width="10.6640625" customWidth="1"/>
  </cols>
  <sheetData>
    <row r="1" spans="1:21" s="409" customFormat="1" ht="9" customHeight="1">
      <c r="A1" s="434"/>
      <c r="B1" s="408"/>
      <c r="C1" s="408"/>
      <c r="D1" s="408"/>
      <c r="E1" s="435"/>
      <c r="F1" s="436"/>
      <c r="G1" s="437"/>
      <c r="H1" s="436"/>
      <c r="I1" s="436"/>
      <c r="J1" s="436"/>
      <c r="K1" s="437"/>
      <c r="L1" s="438"/>
      <c r="M1" s="436"/>
      <c r="N1" s="439"/>
      <c r="O1" s="408"/>
      <c r="P1" s="408"/>
      <c r="Q1" s="408"/>
      <c r="R1" s="408"/>
    </row>
    <row r="2" spans="1:21" s="409" customFormat="1" ht="24" customHeight="1">
      <c r="A2" s="408"/>
      <c r="B2" s="885" t="str">
        <f>+'A. Instructions'!B6</f>
        <v>Parish Name, City</v>
      </c>
      <c r="C2" s="612"/>
      <c r="D2" s="417"/>
      <c r="E2" s="613"/>
      <c r="G2" s="614"/>
      <c r="H2" s="614"/>
      <c r="I2" s="998" t="s">
        <v>97</v>
      </c>
      <c r="J2" s="999"/>
      <c r="K2" s="999"/>
      <c r="L2" s="999"/>
      <c r="M2" s="615" t="str">
        <f>+'B. Trial Balance'!M4</f>
        <v>2020-21</v>
      </c>
      <c r="N2" s="440"/>
      <c r="O2" s="408"/>
      <c r="R2" s="408"/>
    </row>
    <row r="3" spans="1:21" s="577" customFormat="1" ht="17.399999999999999" customHeight="1">
      <c r="A3" s="579"/>
      <c r="B3" s="441"/>
      <c r="C3" s="441"/>
      <c r="D3" s="442"/>
      <c r="E3" s="443"/>
      <c r="F3" s="444"/>
      <c r="G3" s="445"/>
      <c r="H3" s="446"/>
      <c r="I3" s="1007">
        <f>+'A. Instructions'!B15</f>
        <v>0</v>
      </c>
      <c r="J3" s="1007"/>
      <c r="K3" s="912"/>
      <c r="L3" s="912"/>
      <c r="M3" s="912"/>
      <c r="N3" s="618"/>
      <c r="O3" s="579"/>
      <c r="P3" s="579"/>
      <c r="Q3" s="579"/>
      <c r="R3" s="579"/>
    </row>
    <row r="4" spans="1:21" s="577" customFormat="1" ht="14.25" customHeight="1">
      <c r="A4" s="579"/>
      <c r="B4" s="441"/>
      <c r="C4" s="441"/>
      <c r="D4" s="442"/>
      <c r="E4" s="443"/>
      <c r="F4" s="444"/>
      <c r="G4" s="445"/>
      <c r="H4" s="446"/>
      <c r="I4" s="619"/>
      <c r="J4" s="619"/>
      <c r="K4" s="620"/>
      <c r="L4" s="620"/>
      <c r="M4" s="620"/>
      <c r="N4" s="618"/>
      <c r="O4" s="579"/>
      <c r="P4" s="579"/>
      <c r="Q4" s="579"/>
      <c r="R4" s="579"/>
    </row>
    <row r="5" spans="1:21" s="409" customFormat="1" ht="24" customHeight="1">
      <c r="A5" s="413"/>
      <c r="B5" s="1000" t="s">
        <v>34</v>
      </c>
      <c r="C5" s="1001"/>
      <c r="D5" s="621" t="str">
        <f>+'A. Instructions'!B9</f>
        <v>Contact Name</v>
      </c>
      <c r="E5" s="622"/>
      <c r="F5" s="623" t="s">
        <v>343</v>
      </c>
      <c r="G5" s="624"/>
      <c r="H5" s="1002" t="str">
        <f>+'A. Instructions'!B12</f>
        <v xml:space="preserve">xyz @parish.org </v>
      </c>
      <c r="I5" s="1003"/>
      <c r="J5" s="625"/>
      <c r="K5" s="625"/>
      <c r="L5" s="447"/>
      <c r="M5" s="448"/>
      <c r="N5" s="440"/>
      <c r="O5" s="413"/>
      <c r="Q5" s="408"/>
      <c r="R5" s="408"/>
      <c r="T5" s="626"/>
      <c r="U5" s="626"/>
    </row>
    <row r="6" spans="1:21" ht="12" customHeight="1">
      <c r="A6" s="7"/>
      <c r="J6" s="139"/>
      <c r="K6" s="255"/>
      <c r="L6" s="291"/>
      <c r="M6" s="104"/>
      <c r="N6" s="141"/>
      <c r="O6" s="7"/>
      <c r="Q6" s="242"/>
      <c r="R6" s="242"/>
      <c r="S6" s="242"/>
      <c r="T6" s="243"/>
      <c r="U6" s="243"/>
    </row>
    <row r="7" spans="1:21" ht="22.8" customHeight="1">
      <c r="A7" s="7"/>
      <c r="D7" s="70"/>
      <c r="E7" s="70"/>
      <c r="F7" s="371" t="str">
        <f>+'B. Trial Balance'!I4</f>
        <v>2018-19</v>
      </c>
      <c r="G7" s="46"/>
      <c r="H7" s="1004" t="str">
        <f>+'B. Trial Balance'!J4</f>
        <v>2019-20</v>
      </c>
      <c r="I7" s="1005"/>
      <c r="J7" s="1006"/>
      <c r="K7" s="46"/>
      <c r="L7" s="995" t="str">
        <f>+'B. Trial Balance'!M4</f>
        <v>2020-21</v>
      </c>
      <c r="M7" s="996"/>
      <c r="N7" s="997"/>
      <c r="O7" s="7"/>
      <c r="P7" s="449" t="s">
        <v>100</v>
      </c>
      <c r="Q7" s="9"/>
      <c r="R7" s="7"/>
      <c r="T7" s="244"/>
      <c r="U7" s="244"/>
    </row>
    <row r="8" spans="1:21" ht="96" customHeight="1">
      <c r="A8" s="7"/>
      <c r="B8" s="992" t="s">
        <v>102</v>
      </c>
      <c r="C8" s="993"/>
      <c r="D8" s="994"/>
      <c r="E8" s="261"/>
      <c r="F8" s="820" t="s">
        <v>341</v>
      </c>
      <c r="G8" s="821"/>
      <c r="H8" s="822" t="s">
        <v>464</v>
      </c>
      <c r="I8" s="823" t="s">
        <v>342</v>
      </c>
      <c r="J8" s="824" t="s">
        <v>142</v>
      </c>
      <c r="K8" s="825"/>
      <c r="L8" s="822" t="s">
        <v>383</v>
      </c>
      <c r="M8" s="826" t="s">
        <v>465</v>
      </c>
      <c r="N8" s="819" t="s">
        <v>98</v>
      </c>
      <c r="O8" s="7"/>
      <c r="P8" s="776" t="s">
        <v>463</v>
      </c>
      <c r="Q8" s="7"/>
      <c r="R8" s="7"/>
    </row>
    <row r="9" spans="1:21" ht="13.2" customHeight="1">
      <c r="A9" s="7"/>
      <c r="B9" s="43"/>
      <c r="C9" s="40"/>
      <c r="D9" s="237"/>
      <c r="E9" s="237"/>
      <c r="F9" s="46"/>
      <c r="G9" s="46"/>
      <c r="H9" s="256"/>
      <c r="I9" s="256"/>
      <c r="J9" s="256"/>
      <c r="K9" s="256"/>
      <c r="L9" s="292"/>
      <c r="M9" s="46"/>
      <c r="N9" s="260"/>
      <c r="O9" s="7"/>
      <c r="P9" s="7"/>
      <c r="Q9" s="157" t="s">
        <v>324</v>
      </c>
      <c r="R9" s="153"/>
      <c r="S9" s="154"/>
    </row>
    <row r="10" spans="1:21" ht="13.2" customHeight="1">
      <c r="A10" s="7"/>
      <c r="B10" s="42" t="s">
        <v>106</v>
      </c>
      <c r="D10" s="259"/>
      <c r="E10" s="259"/>
      <c r="F10" s="267"/>
      <c r="G10" s="267"/>
      <c r="H10" s="267"/>
      <c r="I10" s="267"/>
      <c r="J10" s="267"/>
      <c r="K10" s="267"/>
      <c r="L10" s="267"/>
      <c r="M10" s="268"/>
      <c r="N10" s="269"/>
      <c r="O10" s="7"/>
      <c r="P10" s="7"/>
      <c r="Q10" s="155" t="s">
        <v>151</v>
      </c>
      <c r="R10" s="153"/>
      <c r="S10" s="154"/>
    </row>
    <row r="11" spans="1:21">
      <c r="A11" s="7"/>
      <c r="B11" s="94">
        <v>501</v>
      </c>
      <c r="C11" s="70" t="s">
        <v>152</v>
      </c>
      <c r="D11" s="70"/>
      <c r="E11" s="70"/>
      <c r="F11" s="252">
        <f>+'B. Trial Balance'!I41</f>
        <v>0</v>
      </c>
      <c r="G11" s="176"/>
      <c r="H11" s="252">
        <f>+'B. Trial Balance'!K41</f>
        <v>0</v>
      </c>
      <c r="I11" s="252">
        <f>+'B. Trial Balance'!L41</f>
        <v>0</v>
      </c>
      <c r="J11" s="252">
        <f>+I11-H11</f>
        <v>0</v>
      </c>
      <c r="K11" s="176"/>
      <c r="L11" s="293">
        <f>+'B. Trial Balance'!M41</f>
        <v>0</v>
      </c>
      <c r="M11" s="252">
        <f>+L11-I11</f>
        <v>0</v>
      </c>
      <c r="N11" s="257" t="str">
        <f>IF(L11=0,"0",M11/I11)</f>
        <v>0</v>
      </c>
      <c r="O11" s="7"/>
      <c r="P11" s="140"/>
      <c r="Q11" s="156" t="s">
        <v>147</v>
      </c>
      <c r="R11" s="153"/>
      <c r="S11" s="154"/>
    </row>
    <row r="12" spans="1:21">
      <c r="A12" s="7"/>
      <c r="B12" s="94">
        <v>502</v>
      </c>
      <c r="C12" s="70" t="s">
        <v>157</v>
      </c>
      <c r="D12" s="70"/>
      <c r="E12" s="70"/>
      <c r="F12" s="252">
        <f>+'B. Trial Balance'!I55</f>
        <v>0</v>
      </c>
      <c r="G12" s="176"/>
      <c r="H12" s="252">
        <f>+'B. Trial Balance'!K55</f>
        <v>0</v>
      </c>
      <c r="I12" s="253">
        <f>+'B. Trial Balance'!L55</f>
        <v>0</v>
      </c>
      <c r="J12" s="252">
        <f t="shared" ref="J12:J21" si="0">+I12-H12</f>
        <v>0</v>
      </c>
      <c r="K12" s="176"/>
      <c r="L12" s="293">
        <f>+'B. Trial Balance'!M55</f>
        <v>0</v>
      </c>
      <c r="M12" s="252">
        <f t="shared" ref="M12:M21" si="1">+L12-I12</f>
        <v>0</v>
      </c>
      <c r="N12" s="257" t="str">
        <f t="shared" ref="N12:N21" si="2">IF(L12=0,"0",M12/I12)</f>
        <v>0</v>
      </c>
      <c r="O12" s="7"/>
      <c r="P12" s="140" t="s">
        <v>230</v>
      </c>
      <c r="Q12" s="156" t="s">
        <v>146</v>
      </c>
      <c r="R12" s="153"/>
      <c r="S12" s="154"/>
    </row>
    <row r="13" spans="1:21">
      <c r="A13" s="7"/>
      <c r="B13" s="94">
        <v>510</v>
      </c>
      <c r="C13" s="70" t="s">
        <v>163</v>
      </c>
      <c r="D13" s="70"/>
      <c r="E13" s="70"/>
      <c r="F13" s="252">
        <f>+'B. Trial Balance'!I66</f>
        <v>0</v>
      </c>
      <c r="G13" s="176"/>
      <c r="H13" s="252">
        <f>+'B. Trial Balance'!K66</f>
        <v>0</v>
      </c>
      <c r="I13" s="253">
        <f>+'B. Trial Balance'!L66</f>
        <v>0</v>
      </c>
      <c r="J13" s="252">
        <f t="shared" si="0"/>
        <v>0</v>
      </c>
      <c r="K13" s="176"/>
      <c r="L13" s="293">
        <f>+'B. Trial Balance'!M66</f>
        <v>0</v>
      </c>
      <c r="M13" s="252">
        <f t="shared" si="1"/>
        <v>0</v>
      </c>
      <c r="N13" s="257" t="str">
        <f t="shared" si="2"/>
        <v>0</v>
      </c>
      <c r="O13" s="7"/>
      <c r="P13" s="140" t="s">
        <v>230</v>
      </c>
      <c r="Q13" s="156"/>
      <c r="R13" s="153"/>
      <c r="S13" s="154"/>
    </row>
    <row r="14" spans="1:21">
      <c r="A14" s="7"/>
      <c r="B14" s="94">
        <v>525</v>
      </c>
      <c r="C14" s="70" t="s">
        <v>237</v>
      </c>
      <c r="D14" s="70"/>
      <c r="E14" s="70"/>
      <c r="F14" s="252">
        <f>+'B. Trial Balance'!I77</f>
        <v>0</v>
      </c>
      <c r="G14" s="176"/>
      <c r="H14" s="252">
        <f>+'B. Trial Balance'!K77</f>
        <v>0</v>
      </c>
      <c r="I14" s="253">
        <f>+'B. Trial Balance'!L77</f>
        <v>0</v>
      </c>
      <c r="J14" s="252">
        <f t="shared" si="0"/>
        <v>0</v>
      </c>
      <c r="K14" s="176"/>
      <c r="L14" s="293">
        <f>+'B. Trial Balance'!M77</f>
        <v>0</v>
      </c>
      <c r="M14" s="252">
        <f t="shared" si="1"/>
        <v>0</v>
      </c>
      <c r="N14" s="257" t="str">
        <f t="shared" si="2"/>
        <v>0</v>
      </c>
      <c r="O14" s="7"/>
      <c r="P14" s="140" t="s">
        <v>230</v>
      </c>
      <c r="Q14" s="7"/>
      <c r="R14" s="7"/>
    </row>
    <row r="15" spans="1:21">
      <c r="A15" s="7"/>
      <c r="B15" s="94">
        <v>530</v>
      </c>
      <c r="C15" s="70" t="s">
        <v>164</v>
      </c>
      <c r="D15" s="70"/>
      <c r="E15" s="70"/>
      <c r="F15" s="252">
        <f>+'B. Trial Balance'!I86</f>
        <v>0</v>
      </c>
      <c r="G15" s="176"/>
      <c r="H15" s="252">
        <f>+'B. Trial Balance'!K86</f>
        <v>0</v>
      </c>
      <c r="I15" s="253">
        <f>+'B. Trial Balance'!L86</f>
        <v>0</v>
      </c>
      <c r="J15" s="252">
        <f t="shared" si="0"/>
        <v>0</v>
      </c>
      <c r="K15" s="176"/>
      <c r="L15" s="293">
        <f>+'B. Trial Balance'!M86</f>
        <v>0</v>
      </c>
      <c r="M15" s="252">
        <f t="shared" si="1"/>
        <v>0</v>
      </c>
      <c r="N15" s="257" t="str">
        <f t="shared" si="2"/>
        <v>0</v>
      </c>
      <c r="O15" s="7"/>
      <c r="P15" s="140" t="s">
        <v>230</v>
      </c>
      <c r="Q15" s="9"/>
      <c r="R15" s="7"/>
    </row>
    <row r="16" spans="1:21">
      <c r="A16" s="7"/>
      <c r="B16" s="94">
        <v>535</v>
      </c>
      <c r="C16" s="70" t="s">
        <v>107</v>
      </c>
      <c r="D16" s="70"/>
      <c r="E16" s="70"/>
      <c r="F16" s="252">
        <f>+'B. Trial Balance'!I95</f>
        <v>0</v>
      </c>
      <c r="G16" s="176"/>
      <c r="H16" s="252">
        <f>+'B. Trial Balance'!K95</f>
        <v>0</v>
      </c>
      <c r="I16" s="253">
        <f>+'B. Trial Balance'!L95</f>
        <v>0</v>
      </c>
      <c r="J16" s="252">
        <f t="shared" si="0"/>
        <v>0</v>
      </c>
      <c r="K16" s="176"/>
      <c r="L16" s="293">
        <f>+'B. Trial Balance'!M95</f>
        <v>0</v>
      </c>
      <c r="M16" s="252">
        <f t="shared" si="1"/>
        <v>0</v>
      </c>
      <c r="N16" s="257" t="str">
        <f t="shared" si="2"/>
        <v>0</v>
      </c>
      <c r="O16" s="7"/>
      <c r="P16" s="140" t="s">
        <v>230</v>
      </c>
      <c r="Q16" s="7"/>
      <c r="R16" s="7"/>
    </row>
    <row r="17" spans="1:18">
      <c r="A17" s="7"/>
      <c r="B17" s="94">
        <v>545</v>
      </c>
      <c r="C17" s="70" t="s">
        <v>165</v>
      </c>
      <c r="D17" s="70"/>
      <c r="E17" s="70"/>
      <c r="F17" s="252">
        <f>+'B. Trial Balance'!I109</f>
        <v>0</v>
      </c>
      <c r="G17" s="176"/>
      <c r="H17" s="252">
        <f>+'B. Trial Balance'!K109</f>
        <v>0</v>
      </c>
      <c r="I17" s="253">
        <f>+'B. Trial Balance'!L109</f>
        <v>0</v>
      </c>
      <c r="J17" s="252">
        <f t="shared" si="0"/>
        <v>0</v>
      </c>
      <c r="K17" s="176"/>
      <c r="L17" s="293">
        <f>+'B. Trial Balance'!M109</f>
        <v>0</v>
      </c>
      <c r="M17" s="252">
        <f t="shared" si="1"/>
        <v>0</v>
      </c>
      <c r="N17" s="257" t="str">
        <f t="shared" si="2"/>
        <v>0</v>
      </c>
      <c r="O17" s="7"/>
      <c r="P17" s="140" t="s">
        <v>230</v>
      </c>
      <c r="Q17" s="17"/>
      <c r="R17" s="7"/>
    </row>
    <row r="18" spans="1:18">
      <c r="A18" s="7"/>
      <c r="B18" s="94">
        <v>550</v>
      </c>
      <c r="C18" s="70" t="s">
        <v>167</v>
      </c>
      <c r="D18" s="70"/>
      <c r="E18" s="70"/>
      <c r="F18" s="252">
        <f>+'B. Trial Balance'!I121</f>
        <v>0</v>
      </c>
      <c r="G18" s="176"/>
      <c r="H18" s="252">
        <f>+'B. Trial Balance'!K121</f>
        <v>0</v>
      </c>
      <c r="I18" s="253">
        <f>+'B. Trial Balance'!L121</f>
        <v>0</v>
      </c>
      <c r="J18" s="252">
        <f t="shared" si="0"/>
        <v>0</v>
      </c>
      <c r="K18" s="176"/>
      <c r="L18" s="293">
        <f>+'B. Trial Balance'!M121</f>
        <v>0</v>
      </c>
      <c r="M18" s="252">
        <f t="shared" si="1"/>
        <v>0</v>
      </c>
      <c r="N18" s="257" t="str">
        <f t="shared" si="2"/>
        <v>0</v>
      </c>
      <c r="O18" s="7"/>
      <c r="P18" s="140" t="s">
        <v>230</v>
      </c>
      <c r="Q18" s="18"/>
      <c r="R18" s="7"/>
    </row>
    <row r="19" spans="1:18">
      <c r="A19" s="7"/>
      <c r="B19" s="94">
        <v>555</v>
      </c>
      <c r="C19" s="70" t="s">
        <v>168</v>
      </c>
      <c r="D19" s="70"/>
      <c r="E19" s="70"/>
      <c r="F19" s="252">
        <f>+'B. Trial Balance'!I142</f>
        <v>0</v>
      </c>
      <c r="G19" s="176"/>
      <c r="H19" s="252">
        <f>+'B. Trial Balance'!K142</f>
        <v>0</v>
      </c>
      <c r="I19" s="253">
        <f>+'B. Trial Balance'!L142</f>
        <v>0</v>
      </c>
      <c r="J19" s="252">
        <f t="shared" si="0"/>
        <v>0</v>
      </c>
      <c r="K19" s="176"/>
      <c r="L19" s="293">
        <f>+'B. Trial Balance'!M142</f>
        <v>0</v>
      </c>
      <c r="M19" s="252">
        <f t="shared" si="1"/>
        <v>0</v>
      </c>
      <c r="N19" s="257" t="str">
        <f t="shared" si="2"/>
        <v>0</v>
      </c>
      <c r="O19" s="7"/>
      <c r="P19" s="140" t="s">
        <v>230</v>
      </c>
      <c r="Q19" s="18"/>
      <c r="R19" s="7"/>
    </row>
    <row r="20" spans="1:18">
      <c r="A20" s="7"/>
      <c r="B20" s="94">
        <v>565</v>
      </c>
      <c r="C20" s="70" t="s">
        <v>174</v>
      </c>
      <c r="D20" s="70"/>
      <c r="E20" s="70"/>
      <c r="F20" s="252">
        <f>+'B. Trial Balance'!I154</f>
        <v>0</v>
      </c>
      <c r="G20" s="176"/>
      <c r="H20" s="252">
        <f>+'B. Trial Balance'!K154</f>
        <v>0</v>
      </c>
      <c r="I20" s="253">
        <f>+'B. Trial Balance'!L154</f>
        <v>0</v>
      </c>
      <c r="J20" s="252">
        <f t="shared" si="0"/>
        <v>0</v>
      </c>
      <c r="K20" s="176"/>
      <c r="L20" s="293">
        <f>+'B. Trial Balance'!M154</f>
        <v>0</v>
      </c>
      <c r="M20" s="252">
        <f t="shared" si="1"/>
        <v>0</v>
      </c>
      <c r="N20" s="257" t="str">
        <f t="shared" si="2"/>
        <v>0</v>
      </c>
      <c r="O20" s="7"/>
      <c r="P20" s="140" t="s">
        <v>230</v>
      </c>
      <c r="Q20" s="7"/>
      <c r="R20" s="7"/>
    </row>
    <row r="21" spans="1:18">
      <c r="A21" s="7"/>
      <c r="B21" s="94">
        <v>569</v>
      </c>
      <c r="C21" s="70" t="s">
        <v>108</v>
      </c>
      <c r="D21" s="70"/>
      <c r="E21" s="70"/>
      <c r="F21" s="252">
        <f>+'B. Trial Balance'!I172</f>
        <v>0</v>
      </c>
      <c r="G21" s="176"/>
      <c r="H21" s="252">
        <f>+'B. Trial Balance'!K172</f>
        <v>0</v>
      </c>
      <c r="I21" s="253">
        <f>+'B. Trial Balance'!L172</f>
        <v>0</v>
      </c>
      <c r="J21" s="252">
        <f t="shared" si="0"/>
        <v>0</v>
      </c>
      <c r="K21" s="176"/>
      <c r="L21" s="293">
        <f>+'B. Trial Balance'!M172</f>
        <v>0</v>
      </c>
      <c r="M21" s="252">
        <f t="shared" si="1"/>
        <v>0</v>
      </c>
      <c r="N21" s="257" t="str">
        <f t="shared" si="2"/>
        <v>0</v>
      </c>
      <c r="O21" s="7"/>
      <c r="P21" s="140" t="s">
        <v>230</v>
      </c>
      <c r="Q21" s="7"/>
      <c r="R21" s="7"/>
    </row>
    <row r="22" spans="1:18" ht="13.8" thickBot="1">
      <c r="A22" s="7"/>
      <c r="B22" s="94"/>
      <c r="C22" s="70"/>
      <c r="D22" s="70"/>
      <c r="E22" s="70"/>
      <c r="F22" s="176"/>
      <c r="G22" s="176"/>
      <c r="H22" s="176"/>
      <c r="I22" s="176"/>
      <c r="J22" s="176"/>
      <c r="K22" s="176"/>
      <c r="L22" s="294"/>
      <c r="M22" s="176"/>
      <c r="N22" s="142"/>
      <c r="O22" s="7"/>
      <c r="P22" s="33"/>
      <c r="Q22" s="7"/>
      <c r="R22" s="7"/>
    </row>
    <row r="23" spans="1:18" ht="14.4" thickTop="1" thickBot="1">
      <c r="A23" s="7"/>
      <c r="B23" s="373" t="s">
        <v>109</v>
      </c>
      <c r="C23" s="374"/>
      <c r="D23" s="372"/>
      <c r="F23" s="375">
        <f>SUM(F11:F22)</f>
        <v>0</v>
      </c>
      <c r="G23" s="174"/>
      <c r="H23" s="375">
        <f>SUM(H11:H22)</f>
        <v>0</v>
      </c>
      <c r="I23" s="375">
        <f>SUM(I11:I22)</f>
        <v>0</v>
      </c>
      <c r="J23" s="263">
        <f>+I23-H23</f>
        <v>0</v>
      </c>
      <c r="K23" s="174"/>
      <c r="L23" s="376">
        <f>SUM(L11:L22)</f>
        <v>0</v>
      </c>
      <c r="M23" s="263">
        <f>SUM(M11:M22)</f>
        <v>0</v>
      </c>
      <c r="N23" s="260"/>
      <c r="O23" s="7"/>
      <c r="P23" s="33"/>
      <c r="Q23" s="7"/>
      <c r="R23" s="7"/>
    </row>
    <row r="24" spans="1:18" ht="13.8" thickTop="1">
      <c r="A24" s="7"/>
      <c r="B24" s="43"/>
      <c r="C24" s="42"/>
      <c r="D24" s="42"/>
      <c r="E24" s="50"/>
      <c r="F24" s="175"/>
      <c r="G24" s="174"/>
      <c r="H24" s="175"/>
      <c r="I24" s="175"/>
      <c r="J24" s="175"/>
      <c r="K24" s="174"/>
      <c r="L24" s="295"/>
      <c r="M24" s="186"/>
      <c r="N24" s="166"/>
      <c r="O24" s="7"/>
      <c r="P24" s="33"/>
      <c r="Q24" s="7"/>
      <c r="R24" s="7"/>
    </row>
    <row r="25" spans="1:18">
      <c r="A25" s="7"/>
      <c r="B25" s="43"/>
      <c r="D25" s="42"/>
      <c r="E25" s="50"/>
      <c r="F25" s="176"/>
      <c r="G25" s="176"/>
      <c r="H25" s="176"/>
      <c r="I25" s="176"/>
      <c r="J25" s="176"/>
      <c r="K25" s="176"/>
      <c r="L25" s="294"/>
      <c r="M25" s="186"/>
      <c r="N25" s="166"/>
      <c r="O25" s="7"/>
      <c r="P25" s="33"/>
      <c r="Q25" s="7"/>
      <c r="R25" s="7"/>
    </row>
    <row r="26" spans="1:18">
      <c r="A26" s="7"/>
      <c r="B26" s="42" t="s">
        <v>110</v>
      </c>
      <c r="C26" s="42"/>
      <c r="D26" s="42"/>
      <c r="E26" s="50"/>
      <c r="F26" s="176"/>
      <c r="G26" s="176"/>
      <c r="H26" s="176"/>
      <c r="I26" s="176"/>
      <c r="J26" s="176"/>
      <c r="K26" s="176"/>
      <c r="L26" s="294"/>
      <c r="M26" s="186"/>
      <c r="N26" s="166"/>
      <c r="O26" s="7"/>
      <c r="P26" s="33"/>
      <c r="Q26" s="7"/>
      <c r="R26" s="7"/>
    </row>
    <row r="27" spans="1:18">
      <c r="A27" s="7"/>
      <c r="B27" s="94"/>
      <c r="C27" s="50" t="s">
        <v>181</v>
      </c>
      <c r="D27" s="50"/>
      <c r="E27" s="50"/>
      <c r="F27" s="176"/>
      <c r="G27" s="176"/>
      <c r="H27" s="176"/>
      <c r="I27" s="176"/>
      <c r="J27" s="176"/>
      <c r="K27" s="176"/>
      <c r="L27" s="294"/>
      <c r="M27" s="186"/>
      <c r="N27" s="166"/>
      <c r="O27" s="7"/>
      <c r="P27" s="33"/>
      <c r="Q27" s="7"/>
      <c r="R27" s="7"/>
    </row>
    <row r="28" spans="1:18">
      <c r="A28" s="7"/>
      <c r="B28" s="94">
        <v>601</v>
      </c>
      <c r="C28" s="70" t="s">
        <v>57</v>
      </c>
      <c r="D28" s="70"/>
      <c r="E28" s="70"/>
      <c r="F28" s="252">
        <f>+'B. Trial Balance'!I185</f>
        <v>0</v>
      </c>
      <c r="G28" s="176"/>
      <c r="H28" s="252">
        <f>+'B. Trial Balance'!K185</f>
        <v>0</v>
      </c>
      <c r="I28" s="252">
        <f>+'B. Trial Balance'!L185</f>
        <v>0</v>
      </c>
      <c r="J28" s="252">
        <f t="shared" ref="J28:J81" si="3">+I28-H28</f>
        <v>0</v>
      </c>
      <c r="K28" s="176"/>
      <c r="L28" s="293">
        <f>+'C. Clergy &amp; Religious Salaries'!K20</f>
        <v>0</v>
      </c>
      <c r="M28" s="252">
        <f>+L28-I28</f>
        <v>0</v>
      </c>
      <c r="N28" s="257" t="str">
        <f t="shared" ref="N28:N81" si="4">IF(L28=0,"0",M28/I28)</f>
        <v>0</v>
      </c>
      <c r="O28" s="7"/>
      <c r="P28" s="140" t="s">
        <v>230</v>
      </c>
      <c r="Q28" s="7"/>
      <c r="R28" s="7"/>
    </row>
    <row r="29" spans="1:18">
      <c r="A29" s="7"/>
      <c r="B29" s="94"/>
      <c r="C29" s="70" t="s">
        <v>52</v>
      </c>
      <c r="D29" s="70"/>
      <c r="E29" s="70"/>
      <c r="F29" s="252">
        <f>'B. Trial Balance'!I187</f>
        <v>0</v>
      </c>
      <c r="G29" s="176"/>
      <c r="H29" s="252">
        <f>+'B. Trial Balance'!K187</f>
        <v>0</v>
      </c>
      <c r="I29" s="252">
        <f>+'B. Trial Balance'!L187</f>
        <v>0</v>
      </c>
      <c r="J29" s="252">
        <f t="shared" si="3"/>
        <v>0</v>
      </c>
      <c r="K29" s="176"/>
      <c r="L29" s="293">
        <f>'C. Clergy &amp; Religious Salaries'!K30</f>
        <v>0</v>
      </c>
      <c r="M29" s="252">
        <f>+L29-I29</f>
        <v>0</v>
      </c>
      <c r="N29" s="257" t="str">
        <f t="shared" si="4"/>
        <v>0</v>
      </c>
      <c r="O29" s="7"/>
      <c r="P29" s="140" t="s">
        <v>230</v>
      </c>
      <c r="Q29" s="7"/>
      <c r="R29" s="7"/>
    </row>
    <row r="30" spans="1:18" ht="13.8" thickBot="1">
      <c r="A30" s="7"/>
      <c r="B30" s="94"/>
      <c r="C30" s="70" t="s">
        <v>53</v>
      </c>
      <c r="D30" s="70"/>
      <c r="E30" s="70"/>
      <c r="F30" s="265">
        <f>+'B. Trial Balance'!I211</f>
        <v>0</v>
      </c>
      <c r="G30" s="176"/>
      <c r="H30" s="265">
        <f>+'B. Trial Balance'!K211</f>
        <v>0</v>
      </c>
      <c r="I30" s="265">
        <f>+'B. Trial Balance'!L211</f>
        <v>0</v>
      </c>
      <c r="J30" s="252">
        <f t="shared" si="3"/>
        <v>0</v>
      </c>
      <c r="K30" s="176"/>
      <c r="L30" s="296">
        <f>+'D. Lay Salaries'!J67</f>
        <v>0</v>
      </c>
      <c r="M30" s="265">
        <f>+L30-I30</f>
        <v>0</v>
      </c>
      <c r="N30" s="257" t="str">
        <f t="shared" si="4"/>
        <v>0</v>
      </c>
      <c r="O30" s="7"/>
      <c r="P30" s="140" t="s">
        <v>230</v>
      </c>
      <c r="Q30" s="7"/>
      <c r="R30" s="7"/>
    </row>
    <row r="31" spans="1:18" ht="13.8" thickBot="1">
      <c r="A31" s="7"/>
      <c r="B31" s="94">
        <v>601</v>
      </c>
      <c r="C31" s="70"/>
      <c r="D31" s="70" t="s">
        <v>54</v>
      </c>
      <c r="E31" s="70"/>
      <c r="F31" s="266">
        <f>SUM(F27:F30)</f>
        <v>0</v>
      </c>
      <c r="G31" s="176"/>
      <c r="H31" s="266">
        <f>SUM(H27:H30)</f>
        <v>0</v>
      </c>
      <c r="I31" s="266">
        <f>SUM(I27:I30)</f>
        <v>0</v>
      </c>
      <c r="J31" s="266">
        <f>SUM(J27:J30)</f>
        <v>0</v>
      </c>
      <c r="K31" s="176"/>
      <c r="L31" s="297">
        <f>SUM(L27:L30)</f>
        <v>0</v>
      </c>
      <c r="M31" s="266">
        <f>SUM(M27:M30)</f>
        <v>0</v>
      </c>
      <c r="N31" s="142"/>
      <c r="O31" s="7"/>
      <c r="P31" s="140" t="s">
        <v>230</v>
      </c>
      <c r="Q31" s="7"/>
      <c r="R31" s="7"/>
    </row>
    <row r="32" spans="1:18" ht="18" customHeight="1" thickBot="1">
      <c r="A32" s="7"/>
      <c r="B32" s="70"/>
      <c r="C32" s="70"/>
      <c r="D32" s="70"/>
      <c r="E32" s="70"/>
      <c r="F32" s="176"/>
      <c r="G32" s="176"/>
      <c r="H32" s="176"/>
      <c r="I32" s="176"/>
      <c r="J32" s="176"/>
      <c r="K32" s="176"/>
      <c r="L32" s="294"/>
      <c r="M32" s="187"/>
      <c r="N32" s="142"/>
      <c r="O32" s="7"/>
      <c r="P32" s="7"/>
      <c r="Q32" s="7"/>
      <c r="R32" s="7"/>
    </row>
    <row r="33" spans="1:18" ht="13.8" thickBot="1">
      <c r="A33" s="7"/>
      <c r="B33" s="94">
        <v>602</v>
      </c>
      <c r="C33" s="50" t="s">
        <v>126</v>
      </c>
      <c r="D33" s="70"/>
      <c r="E33" s="70"/>
      <c r="F33" s="266">
        <f>'B. Trial Balance'!I213</f>
        <v>0</v>
      </c>
      <c r="G33" s="176"/>
      <c r="H33" s="266">
        <f>'B. Trial Balance'!K213</f>
        <v>0</v>
      </c>
      <c r="I33" s="266">
        <f>+'B. Trial Balance'!L213</f>
        <v>0</v>
      </c>
      <c r="J33" s="266">
        <f t="shared" si="3"/>
        <v>0</v>
      </c>
      <c r="K33" s="176"/>
      <c r="L33" s="297">
        <f>+'G. Lay payroll tax &amp; benefits'!N6</f>
        <v>0</v>
      </c>
      <c r="M33" s="266">
        <f>+L33-I33</f>
        <v>0</v>
      </c>
      <c r="N33" s="254" t="str">
        <f t="shared" si="4"/>
        <v>0</v>
      </c>
      <c r="O33" s="7"/>
      <c r="P33" s="140" t="s">
        <v>230</v>
      </c>
      <c r="Q33" s="7"/>
      <c r="R33" s="7"/>
    </row>
    <row r="34" spans="1:18">
      <c r="A34" s="7"/>
      <c r="B34" s="94"/>
      <c r="C34" s="70"/>
      <c r="D34" s="70"/>
      <c r="E34" s="70"/>
      <c r="F34" s="176"/>
      <c r="G34" s="176"/>
      <c r="H34" s="176"/>
      <c r="I34" s="176"/>
      <c r="J34" s="176"/>
      <c r="K34" s="176"/>
      <c r="L34" s="294"/>
      <c r="M34" s="176"/>
      <c r="N34" s="142"/>
      <c r="O34" s="7"/>
      <c r="P34" s="7"/>
      <c r="Q34" s="7"/>
      <c r="R34" s="7"/>
    </row>
    <row r="35" spans="1:18">
      <c r="A35" s="7"/>
      <c r="B35" s="94"/>
      <c r="C35" s="50" t="s">
        <v>242</v>
      </c>
      <c r="D35" s="70"/>
      <c r="E35" s="70"/>
      <c r="F35" s="176"/>
      <c r="G35" s="176"/>
      <c r="H35" s="176"/>
      <c r="I35" s="176"/>
      <c r="J35" s="176"/>
      <c r="K35" s="176"/>
      <c r="L35" s="294"/>
      <c r="M35" s="176"/>
      <c r="N35" s="142"/>
      <c r="O35" s="7"/>
      <c r="P35" s="7"/>
      <c r="Q35" s="7"/>
      <c r="R35" s="7"/>
    </row>
    <row r="36" spans="1:18">
      <c r="A36" s="7"/>
      <c r="B36" s="94">
        <v>603.1</v>
      </c>
      <c r="C36" s="70" t="s">
        <v>57</v>
      </c>
      <c r="D36" s="70"/>
      <c r="E36" s="70"/>
      <c r="F36" s="252">
        <f>+'B. Trial Balance'!I222</f>
        <v>0</v>
      </c>
      <c r="G36" s="176"/>
      <c r="H36" s="252">
        <f>'B. Trial Balance'!K222</f>
        <v>0</v>
      </c>
      <c r="I36" s="252">
        <f>+'B. Trial Balance'!L222</f>
        <v>0</v>
      </c>
      <c r="J36" s="252">
        <f t="shared" si="3"/>
        <v>0</v>
      </c>
      <c r="K36" s="176"/>
      <c r="L36" s="293">
        <f>'E. Clergy Benefits'!J31</f>
        <v>0</v>
      </c>
      <c r="M36" s="252">
        <f>+L36-I36</f>
        <v>0</v>
      </c>
      <c r="N36" s="257" t="str">
        <f t="shared" si="4"/>
        <v>0</v>
      </c>
      <c r="O36" s="7"/>
      <c r="P36" s="140" t="s">
        <v>230</v>
      </c>
      <c r="Q36" s="7"/>
      <c r="R36" s="7"/>
    </row>
    <row r="37" spans="1:18">
      <c r="A37" s="7"/>
      <c r="B37" s="94">
        <v>603.20000000000005</v>
      </c>
      <c r="C37" s="70" t="s">
        <v>52</v>
      </c>
      <c r="D37" s="70"/>
      <c r="E37" s="70"/>
      <c r="F37" s="252">
        <f>+'B. Trial Balance'!I230</f>
        <v>0</v>
      </c>
      <c r="G37" s="176"/>
      <c r="H37" s="252">
        <f>'B. Trial Balance'!K230</f>
        <v>0</v>
      </c>
      <c r="I37" s="252">
        <f>+'B. Trial Balance'!L230</f>
        <v>0</v>
      </c>
      <c r="J37" s="252">
        <f t="shared" si="3"/>
        <v>0</v>
      </c>
      <c r="K37" s="176"/>
      <c r="L37" s="293">
        <f>+'F. Religious Benefits'!N27</f>
        <v>0</v>
      </c>
      <c r="M37" s="252">
        <f>+L37-I37</f>
        <v>0</v>
      </c>
      <c r="N37" s="257" t="str">
        <f t="shared" si="4"/>
        <v>0</v>
      </c>
      <c r="O37" s="7"/>
      <c r="P37" s="140" t="s">
        <v>230</v>
      </c>
      <c r="Q37" s="7"/>
      <c r="R37" s="7"/>
    </row>
    <row r="38" spans="1:18" ht="13.8" thickBot="1">
      <c r="A38" s="7"/>
      <c r="B38" s="94">
        <v>603.29999999999995</v>
      </c>
      <c r="C38" s="70" t="s">
        <v>53</v>
      </c>
      <c r="D38" s="70"/>
      <c r="E38" s="70"/>
      <c r="F38" s="265">
        <f>+'B. Trial Balance'!I237</f>
        <v>0</v>
      </c>
      <c r="G38" s="176"/>
      <c r="H38" s="265">
        <f>'B. Trial Balance'!K237</f>
        <v>0</v>
      </c>
      <c r="I38" s="265">
        <f>+'B. Trial Balance'!L237</f>
        <v>0</v>
      </c>
      <c r="J38" s="252">
        <f t="shared" si="3"/>
        <v>0</v>
      </c>
      <c r="K38" s="176"/>
      <c r="L38" s="296">
        <f>+'G. Lay payroll tax &amp; benefits'!N68</f>
        <v>0</v>
      </c>
      <c r="M38" s="265">
        <f>+L38-I38</f>
        <v>0</v>
      </c>
      <c r="N38" s="257" t="str">
        <f>IF(L38=0,"0",M38/I38)</f>
        <v>0</v>
      </c>
      <c r="O38" s="7"/>
      <c r="P38" s="140" t="s">
        <v>230</v>
      </c>
      <c r="Q38" s="7"/>
      <c r="R38" s="7"/>
    </row>
    <row r="39" spans="1:18" ht="13.8" thickBot="1">
      <c r="A39" s="7"/>
      <c r="B39" s="94">
        <v>603</v>
      </c>
      <c r="C39" s="70"/>
      <c r="D39" s="70" t="s">
        <v>236</v>
      </c>
      <c r="E39" s="70"/>
      <c r="F39" s="266">
        <f>SUM(F35:F38)</f>
        <v>0</v>
      </c>
      <c r="G39" s="176"/>
      <c r="H39" s="266">
        <f>SUM(H35:H38)</f>
        <v>0</v>
      </c>
      <c r="I39" s="266">
        <f>SUM(I35:I38)</f>
        <v>0</v>
      </c>
      <c r="J39" s="266">
        <f>SUM(J35:J38)</f>
        <v>0</v>
      </c>
      <c r="K39" s="176"/>
      <c r="L39" s="297">
        <f>SUM(L35:L38)</f>
        <v>0</v>
      </c>
      <c r="M39" s="266">
        <f>SUM(M35:M38)</f>
        <v>0</v>
      </c>
      <c r="N39" s="142"/>
      <c r="O39" s="7"/>
      <c r="P39" s="140" t="s">
        <v>230</v>
      </c>
      <c r="Q39" s="7"/>
      <c r="R39" s="7"/>
    </row>
    <row r="40" spans="1:18">
      <c r="A40" s="7"/>
      <c r="B40" s="94"/>
      <c r="C40" s="70"/>
      <c r="D40" s="70"/>
      <c r="E40" s="70"/>
      <c r="F40" s="176"/>
      <c r="G40" s="176"/>
      <c r="H40" s="176"/>
      <c r="I40" s="176"/>
      <c r="J40" s="176"/>
      <c r="K40" s="176"/>
      <c r="L40" s="294"/>
      <c r="M40" s="176"/>
      <c r="N40" s="142"/>
      <c r="O40" s="7"/>
      <c r="P40" s="7"/>
      <c r="Q40" s="7"/>
      <c r="R40" s="7"/>
    </row>
    <row r="41" spans="1:18">
      <c r="A41" s="7"/>
      <c r="B41" s="94"/>
      <c r="C41" s="50" t="s">
        <v>51</v>
      </c>
      <c r="D41" s="70"/>
      <c r="E41" s="70"/>
      <c r="F41" s="176"/>
      <c r="G41" s="176"/>
      <c r="H41" s="176"/>
      <c r="I41" s="176"/>
      <c r="J41" s="176"/>
      <c r="K41" s="176"/>
      <c r="L41" s="294"/>
      <c r="M41" s="176"/>
      <c r="N41" s="142"/>
      <c r="O41" s="7"/>
      <c r="P41" s="7"/>
      <c r="Q41" s="7"/>
      <c r="R41" s="7"/>
    </row>
    <row r="42" spans="1:18">
      <c r="A42" s="7"/>
      <c r="B42" s="94">
        <v>605</v>
      </c>
      <c r="C42" s="70" t="s">
        <v>133</v>
      </c>
      <c r="D42" s="70"/>
      <c r="E42" s="70"/>
      <c r="F42" s="252">
        <f>+'B. Trial Balance'!I242</f>
        <v>0</v>
      </c>
      <c r="G42" s="176"/>
      <c r="H42" s="252">
        <f>+'B. Trial Balance'!K242</f>
        <v>0</v>
      </c>
      <c r="I42" s="252">
        <f>+'B. Trial Balance'!L242</f>
        <v>0</v>
      </c>
      <c r="J42" s="252">
        <f t="shared" si="3"/>
        <v>0</v>
      </c>
      <c r="K42" s="176"/>
      <c r="L42" s="293">
        <f>+'H. Automotive'!F15</f>
        <v>0</v>
      </c>
      <c r="M42" s="252">
        <f t="shared" ref="M42:M58" si="5">+L42-I42</f>
        <v>0</v>
      </c>
      <c r="N42" s="257" t="str">
        <f t="shared" si="4"/>
        <v>0</v>
      </c>
      <c r="O42" s="7"/>
      <c r="P42" s="140" t="s">
        <v>230</v>
      </c>
      <c r="Q42" s="7"/>
      <c r="R42" s="7"/>
    </row>
    <row r="43" spans="1:18">
      <c r="A43" s="7"/>
      <c r="B43" s="94">
        <v>610</v>
      </c>
      <c r="C43" s="70" t="s">
        <v>221</v>
      </c>
      <c r="D43" s="70"/>
      <c r="E43" s="70"/>
      <c r="F43" s="252">
        <f>+'B. Trial Balance'!I262</f>
        <v>0</v>
      </c>
      <c r="G43" s="176"/>
      <c r="H43" s="252">
        <f>+'B. Trial Balance'!K262</f>
        <v>0</v>
      </c>
      <c r="I43" s="252">
        <f>+'B. Trial Balance'!L262</f>
        <v>0</v>
      </c>
      <c r="J43" s="252">
        <f t="shared" si="3"/>
        <v>0</v>
      </c>
      <c r="K43" s="176"/>
      <c r="L43" s="293">
        <f>+'B. Trial Balance'!M262</f>
        <v>0</v>
      </c>
      <c r="M43" s="252">
        <f t="shared" si="5"/>
        <v>0</v>
      </c>
      <c r="N43" s="257" t="str">
        <f t="shared" si="4"/>
        <v>0</v>
      </c>
      <c r="O43" s="7"/>
      <c r="P43" s="140" t="s">
        <v>230</v>
      </c>
      <c r="Q43" s="7"/>
      <c r="R43" s="7"/>
    </row>
    <row r="44" spans="1:18">
      <c r="A44" s="7"/>
      <c r="B44" s="94">
        <v>615</v>
      </c>
      <c r="C44" s="70" t="s">
        <v>222</v>
      </c>
      <c r="D44" s="70"/>
      <c r="E44" s="70"/>
      <c r="F44" s="252">
        <f>+'B. Trial Balance'!I273</f>
        <v>0</v>
      </c>
      <c r="G44" s="176"/>
      <c r="H44" s="252">
        <f>+'B. Trial Balance'!K273</f>
        <v>0</v>
      </c>
      <c r="I44" s="252">
        <f>+'B. Trial Balance'!L273</f>
        <v>0</v>
      </c>
      <c r="J44" s="252">
        <f t="shared" si="3"/>
        <v>0</v>
      </c>
      <c r="K44" s="176"/>
      <c r="L44" s="293">
        <f>+'B. Trial Balance'!M273</f>
        <v>0</v>
      </c>
      <c r="M44" s="252">
        <f t="shared" si="5"/>
        <v>0</v>
      </c>
      <c r="N44" s="257" t="str">
        <f t="shared" si="4"/>
        <v>0</v>
      </c>
      <c r="O44" s="7"/>
      <c r="P44" s="140" t="s">
        <v>230</v>
      </c>
      <c r="Q44" s="7"/>
      <c r="R44" s="7"/>
    </row>
    <row r="45" spans="1:18">
      <c r="A45" s="7"/>
      <c r="B45" s="94">
        <v>620</v>
      </c>
      <c r="C45" s="70" t="s">
        <v>223</v>
      </c>
      <c r="D45" s="70"/>
      <c r="E45" s="70"/>
      <c r="F45" s="252">
        <f>+'B. Trial Balance'!I283</f>
        <v>0</v>
      </c>
      <c r="G45" s="176"/>
      <c r="H45" s="252">
        <f>+'B. Trial Balance'!K283</f>
        <v>0</v>
      </c>
      <c r="I45" s="252">
        <f>+'B. Trial Balance'!L283</f>
        <v>0</v>
      </c>
      <c r="J45" s="252">
        <f t="shared" si="3"/>
        <v>0</v>
      </c>
      <c r="K45" s="176"/>
      <c r="L45" s="293">
        <f>+'B. Trial Balance'!M283</f>
        <v>0</v>
      </c>
      <c r="M45" s="252">
        <f t="shared" si="5"/>
        <v>0</v>
      </c>
      <c r="N45" s="257" t="str">
        <f t="shared" si="4"/>
        <v>0</v>
      </c>
      <c r="O45" s="7"/>
      <c r="P45" s="140" t="s">
        <v>230</v>
      </c>
      <c r="Q45" s="7"/>
      <c r="R45" s="7"/>
    </row>
    <row r="46" spans="1:18">
      <c r="A46" s="7"/>
      <c r="B46" s="94">
        <v>623</v>
      </c>
      <c r="C46" s="70" t="s">
        <v>224</v>
      </c>
      <c r="D46" s="70"/>
      <c r="E46" s="70"/>
      <c r="F46" s="252">
        <f>+'B. Trial Balance'!I293</f>
        <v>0</v>
      </c>
      <c r="G46" s="176"/>
      <c r="H46" s="252">
        <f>+'B. Trial Balance'!K293</f>
        <v>0</v>
      </c>
      <c r="I46" s="252">
        <f>+'B. Trial Balance'!L293</f>
        <v>0</v>
      </c>
      <c r="J46" s="252">
        <f t="shared" si="3"/>
        <v>0</v>
      </c>
      <c r="K46" s="176"/>
      <c r="L46" s="293">
        <f>+'B. Trial Balance'!M293</f>
        <v>0</v>
      </c>
      <c r="M46" s="252">
        <f t="shared" si="5"/>
        <v>0</v>
      </c>
      <c r="N46" s="257" t="str">
        <f t="shared" si="4"/>
        <v>0</v>
      </c>
      <c r="O46" s="7"/>
      <c r="P46" s="140" t="s">
        <v>230</v>
      </c>
      <c r="Q46" s="7"/>
      <c r="R46" s="7"/>
    </row>
    <row r="47" spans="1:18">
      <c r="A47" s="7"/>
      <c r="B47" s="94">
        <v>625</v>
      </c>
      <c r="C47" s="70" t="s">
        <v>50</v>
      </c>
      <c r="D47" s="70"/>
      <c r="E47" s="70"/>
      <c r="F47" s="252">
        <f>+'B. Trial Balance'!I307</f>
        <v>0</v>
      </c>
      <c r="G47" s="176"/>
      <c r="H47" s="252">
        <f>+'B. Trial Balance'!K307</f>
        <v>0</v>
      </c>
      <c r="I47" s="252">
        <f>+'B. Trial Balance'!L307</f>
        <v>0</v>
      </c>
      <c r="J47" s="252">
        <f t="shared" si="3"/>
        <v>0</v>
      </c>
      <c r="K47" s="176"/>
      <c r="L47" s="293">
        <f>+'B. Trial Balance'!M307</f>
        <v>0</v>
      </c>
      <c r="M47" s="252">
        <f t="shared" si="5"/>
        <v>0</v>
      </c>
      <c r="N47" s="257" t="str">
        <f t="shared" si="4"/>
        <v>0</v>
      </c>
      <c r="O47" s="7"/>
      <c r="P47" s="140" t="s">
        <v>230</v>
      </c>
      <c r="Q47" s="7"/>
      <c r="R47" s="7"/>
    </row>
    <row r="48" spans="1:18">
      <c r="A48" s="7"/>
      <c r="B48" s="94">
        <v>628</v>
      </c>
      <c r="C48" s="70" t="s">
        <v>225</v>
      </c>
      <c r="D48" s="70"/>
      <c r="E48" s="70"/>
      <c r="F48" s="252">
        <f>+'B. Trial Balance'!I312</f>
        <v>0</v>
      </c>
      <c r="G48" s="176"/>
      <c r="H48" s="252">
        <f>+'B. Trial Balance'!K312</f>
        <v>0</v>
      </c>
      <c r="I48" s="252">
        <f>+'B. Trial Balance'!L312</f>
        <v>0</v>
      </c>
      <c r="J48" s="252">
        <f t="shared" si="3"/>
        <v>0</v>
      </c>
      <c r="K48" s="176"/>
      <c r="L48" s="293">
        <f>+'B. Trial Balance'!M312</f>
        <v>0</v>
      </c>
      <c r="M48" s="252">
        <f t="shared" si="5"/>
        <v>0</v>
      </c>
      <c r="N48" s="257" t="str">
        <f t="shared" si="4"/>
        <v>0</v>
      </c>
      <c r="O48" s="7"/>
      <c r="P48" s="140" t="s">
        <v>230</v>
      </c>
      <c r="Q48" s="7"/>
      <c r="R48" s="7"/>
    </row>
    <row r="49" spans="1:18">
      <c r="A49" s="7"/>
      <c r="B49" s="94">
        <v>630</v>
      </c>
      <c r="C49" s="70" t="s">
        <v>164</v>
      </c>
      <c r="D49" s="70"/>
      <c r="E49" s="70"/>
      <c r="F49" s="252">
        <f>+'B. Trial Balance'!I314</f>
        <v>0</v>
      </c>
      <c r="G49" s="176"/>
      <c r="H49" s="252">
        <f>+'B. Trial Balance'!K314</f>
        <v>0</v>
      </c>
      <c r="I49" s="252">
        <f>+'B. Trial Balance'!L314</f>
        <v>0</v>
      </c>
      <c r="J49" s="252">
        <f t="shared" si="3"/>
        <v>0</v>
      </c>
      <c r="K49" s="176"/>
      <c r="L49" s="293">
        <f>+'B. Trial Balance'!M314</f>
        <v>0</v>
      </c>
      <c r="M49" s="252">
        <f t="shared" si="5"/>
        <v>0</v>
      </c>
      <c r="N49" s="257" t="str">
        <f t="shared" si="4"/>
        <v>0</v>
      </c>
      <c r="O49" s="7"/>
      <c r="P49" s="140" t="s">
        <v>230</v>
      </c>
      <c r="Q49" s="7"/>
      <c r="R49" s="7"/>
    </row>
    <row r="50" spans="1:18">
      <c r="A50" s="7"/>
      <c r="B50" s="94">
        <v>635</v>
      </c>
      <c r="C50" s="70" t="s">
        <v>204</v>
      </c>
      <c r="D50" s="70"/>
      <c r="E50" s="70"/>
      <c r="F50" s="252">
        <f>+'B. Trial Balance'!I316</f>
        <v>0</v>
      </c>
      <c r="G50" s="176"/>
      <c r="H50" s="252">
        <f>+'B. Trial Balance'!K316</f>
        <v>0</v>
      </c>
      <c r="I50" s="252">
        <f>+'B. Trial Balance'!L316</f>
        <v>0</v>
      </c>
      <c r="J50" s="252">
        <f t="shared" si="3"/>
        <v>0</v>
      </c>
      <c r="K50" s="176"/>
      <c r="L50" s="293">
        <f>+'B. Trial Balance'!M316</f>
        <v>0</v>
      </c>
      <c r="M50" s="252">
        <f t="shared" si="5"/>
        <v>0</v>
      </c>
      <c r="N50" s="257" t="str">
        <f t="shared" si="4"/>
        <v>0</v>
      </c>
      <c r="O50" s="7"/>
      <c r="P50" s="140" t="s">
        <v>230</v>
      </c>
      <c r="Q50" s="7"/>
      <c r="R50" s="7"/>
    </row>
    <row r="51" spans="1:18">
      <c r="A51" s="7"/>
      <c r="B51" s="94">
        <v>640</v>
      </c>
      <c r="C51" s="70" t="s">
        <v>226</v>
      </c>
      <c r="D51" s="70"/>
      <c r="E51" s="70"/>
      <c r="F51" s="252">
        <f>+'B. Trial Balance'!I318</f>
        <v>0</v>
      </c>
      <c r="G51" s="176"/>
      <c r="H51" s="252">
        <f>+'B. Trial Balance'!K318</f>
        <v>0</v>
      </c>
      <c r="I51" s="252">
        <f>+'B. Trial Balance'!L318</f>
        <v>0</v>
      </c>
      <c r="J51" s="252">
        <f t="shared" si="3"/>
        <v>0</v>
      </c>
      <c r="K51" s="176"/>
      <c r="L51" s="293">
        <f>+'B. Trial Balance'!M318</f>
        <v>0</v>
      </c>
      <c r="M51" s="252">
        <f t="shared" si="5"/>
        <v>0</v>
      </c>
      <c r="N51" s="257" t="str">
        <f t="shared" si="4"/>
        <v>0</v>
      </c>
      <c r="O51" s="7"/>
      <c r="P51" s="140" t="s">
        <v>230</v>
      </c>
      <c r="Q51" s="7"/>
      <c r="R51" s="7"/>
    </row>
    <row r="52" spans="1:18">
      <c r="A52" s="7"/>
      <c r="B52" s="94">
        <v>645</v>
      </c>
      <c r="C52" s="70" t="s">
        <v>165</v>
      </c>
      <c r="D52" s="70"/>
      <c r="E52" s="70"/>
      <c r="F52" s="252">
        <f>+'B. Trial Balance'!I333</f>
        <v>0</v>
      </c>
      <c r="G52" s="176"/>
      <c r="H52" s="252">
        <f>+'B. Trial Balance'!K333</f>
        <v>0</v>
      </c>
      <c r="I52" s="252">
        <f>+'B. Trial Balance'!L333</f>
        <v>0</v>
      </c>
      <c r="J52" s="252">
        <f t="shared" si="3"/>
        <v>0</v>
      </c>
      <c r="K52" s="176"/>
      <c r="L52" s="293">
        <f>+'B. Trial Balance'!M333</f>
        <v>0</v>
      </c>
      <c r="M52" s="252">
        <f t="shared" si="5"/>
        <v>0</v>
      </c>
      <c r="N52" s="257" t="str">
        <f t="shared" si="4"/>
        <v>0</v>
      </c>
      <c r="O52" s="7"/>
      <c r="P52" s="140" t="s">
        <v>230</v>
      </c>
      <c r="Q52" s="7"/>
      <c r="R52" s="7"/>
    </row>
    <row r="53" spans="1:18">
      <c r="A53" s="7"/>
      <c r="B53" s="94">
        <v>650</v>
      </c>
      <c r="C53" s="70" t="s">
        <v>167</v>
      </c>
      <c r="D53" s="70"/>
      <c r="E53" s="70"/>
      <c r="F53" s="252">
        <f>+'B. Trial Balance'!I344</f>
        <v>0</v>
      </c>
      <c r="G53" s="176"/>
      <c r="H53" s="252">
        <f>+'B. Trial Balance'!K344</f>
        <v>0</v>
      </c>
      <c r="I53" s="252">
        <f>+'B. Trial Balance'!L344</f>
        <v>0</v>
      </c>
      <c r="J53" s="252">
        <f t="shared" si="3"/>
        <v>0</v>
      </c>
      <c r="K53" s="176"/>
      <c r="L53" s="293">
        <f>+'B. Trial Balance'!M344</f>
        <v>0</v>
      </c>
      <c r="M53" s="252">
        <f t="shared" si="5"/>
        <v>0</v>
      </c>
      <c r="N53" s="257" t="str">
        <f t="shared" si="4"/>
        <v>0</v>
      </c>
      <c r="O53" s="7"/>
      <c r="P53" s="140" t="s">
        <v>230</v>
      </c>
      <c r="Q53" s="7"/>
      <c r="R53" s="7"/>
    </row>
    <row r="54" spans="1:18">
      <c r="A54" s="7"/>
      <c r="B54" s="94">
        <v>655</v>
      </c>
      <c r="C54" s="70" t="s">
        <v>168</v>
      </c>
      <c r="D54" s="70"/>
      <c r="E54" s="70"/>
      <c r="F54" s="252">
        <f>+'B. Trial Balance'!I364</f>
        <v>0</v>
      </c>
      <c r="G54" s="176"/>
      <c r="H54" s="252">
        <f>+'B. Trial Balance'!K364</f>
        <v>0</v>
      </c>
      <c r="I54" s="252">
        <f>+'B. Trial Balance'!L364</f>
        <v>0</v>
      </c>
      <c r="J54" s="252">
        <f t="shared" si="3"/>
        <v>0</v>
      </c>
      <c r="K54" s="176"/>
      <c r="L54" s="293">
        <f>+'B. Trial Balance'!M364</f>
        <v>0</v>
      </c>
      <c r="M54" s="252">
        <f t="shared" si="5"/>
        <v>0</v>
      </c>
      <c r="N54" s="257" t="str">
        <f t="shared" si="4"/>
        <v>0</v>
      </c>
      <c r="O54" s="7"/>
      <c r="P54" s="140" t="s">
        <v>230</v>
      </c>
      <c r="Q54" s="7"/>
      <c r="R54" s="7"/>
    </row>
    <row r="55" spans="1:18">
      <c r="A55" s="7"/>
      <c r="B55" s="94">
        <v>660</v>
      </c>
      <c r="C55" s="70" t="s">
        <v>205</v>
      </c>
      <c r="D55" s="70"/>
      <c r="E55" s="70"/>
      <c r="F55" s="252">
        <f>+'B. Trial Balance'!I376</f>
        <v>0</v>
      </c>
      <c r="G55" s="176"/>
      <c r="H55" s="252">
        <f>+'B. Trial Balance'!K376</f>
        <v>0</v>
      </c>
      <c r="I55" s="252">
        <f>+'B. Trial Balance'!L376</f>
        <v>0</v>
      </c>
      <c r="J55" s="252">
        <f t="shared" si="3"/>
        <v>0</v>
      </c>
      <c r="K55" s="176"/>
      <c r="L55" s="293">
        <f>+'B. Trial Balance'!M376</f>
        <v>0</v>
      </c>
      <c r="M55" s="252">
        <f t="shared" si="5"/>
        <v>0</v>
      </c>
      <c r="N55" s="257" t="str">
        <f t="shared" si="4"/>
        <v>0</v>
      </c>
      <c r="O55" s="7"/>
      <c r="P55" s="140" t="s">
        <v>230</v>
      </c>
      <c r="Q55" s="7"/>
      <c r="R55" s="7"/>
    </row>
    <row r="56" spans="1:18">
      <c r="A56" s="7"/>
      <c r="B56" s="94">
        <v>665</v>
      </c>
      <c r="C56" s="70" t="s">
        <v>174</v>
      </c>
      <c r="D56" s="70"/>
      <c r="E56" s="70"/>
      <c r="F56" s="252">
        <f>+'B. Trial Balance'!I387</f>
        <v>0</v>
      </c>
      <c r="G56" s="176"/>
      <c r="H56" s="252">
        <f>+'B. Trial Balance'!K387</f>
        <v>0</v>
      </c>
      <c r="I56" s="252">
        <f>+'B. Trial Balance'!L387</f>
        <v>0</v>
      </c>
      <c r="J56" s="252">
        <f t="shared" si="3"/>
        <v>0</v>
      </c>
      <c r="K56" s="176"/>
      <c r="L56" s="293">
        <f>+'B. Trial Balance'!M387</f>
        <v>0</v>
      </c>
      <c r="M56" s="252">
        <f t="shared" si="5"/>
        <v>0</v>
      </c>
      <c r="N56" s="257" t="str">
        <f t="shared" si="4"/>
        <v>0</v>
      </c>
      <c r="O56" s="7"/>
      <c r="P56" s="140" t="s">
        <v>230</v>
      </c>
      <c r="Q56" s="7"/>
      <c r="R56" s="7"/>
    </row>
    <row r="57" spans="1:18">
      <c r="A57" s="7"/>
      <c r="B57" s="94">
        <v>669</v>
      </c>
      <c r="C57" s="70" t="s">
        <v>111</v>
      </c>
      <c r="D57" s="70"/>
      <c r="E57" s="70"/>
      <c r="F57" s="252">
        <f>+'B. Trial Balance'!I401</f>
        <v>0</v>
      </c>
      <c r="G57" s="176"/>
      <c r="H57" s="252">
        <f>+'B. Trial Balance'!K401</f>
        <v>0</v>
      </c>
      <c r="I57" s="252">
        <f>+'B. Trial Balance'!L401</f>
        <v>0</v>
      </c>
      <c r="J57" s="252">
        <f t="shared" si="3"/>
        <v>0</v>
      </c>
      <c r="K57" s="176"/>
      <c r="L57" s="293">
        <f>+'B. Trial Balance'!M401</f>
        <v>0</v>
      </c>
      <c r="M57" s="252">
        <f t="shared" si="5"/>
        <v>0</v>
      </c>
      <c r="N57" s="257" t="str">
        <f t="shared" si="4"/>
        <v>0</v>
      </c>
      <c r="O57" s="7"/>
      <c r="P57" s="140" t="s">
        <v>230</v>
      </c>
      <c r="Q57" s="7"/>
      <c r="R57" s="7"/>
    </row>
    <row r="58" spans="1:18">
      <c r="A58" s="7"/>
      <c r="B58" s="94">
        <v>680</v>
      </c>
      <c r="C58" s="70" t="s">
        <v>132</v>
      </c>
      <c r="D58" s="70"/>
      <c r="E58" s="70"/>
      <c r="F58" s="252">
        <f>+'B. Trial Balance'!I403</f>
        <v>0</v>
      </c>
      <c r="G58" s="176"/>
      <c r="H58" s="252">
        <f>+'B. Trial Balance'!K403</f>
        <v>0</v>
      </c>
      <c r="I58" s="252">
        <f>+'B. Trial Balance'!L403</f>
        <v>0</v>
      </c>
      <c r="J58" s="252">
        <f t="shared" si="3"/>
        <v>0</v>
      </c>
      <c r="K58" s="176"/>
      <c r="L58" s="293">
        <f>+'B. Trial Balance'!M403</f>
        <v>0</v>
      </c>
      <c r="M58" s="252">
        <f t="shared" si="5"/>
        <v>0</v>
      </c>
      <c r="N58" s="257" t="str">
        <f t="shared" si="4"/>
        <v>0</v>
      </c>
      <c r="O58" s="7"/>
      <c r="P58" s="140" t="s">
        <v>230</v>
      </c>
      <c r="Q58" s="7"/>
      <c r="R58" s="7"/>
    </row>
    <row r="59" spans="1:18" ht="13.8" thickBot="1">
      <c r="A59" s="7"/>
      <c r="B59" s="94"/>
      <c r="C59" s="70"/>
      <c r="D59" s="70"/>
      <c r="E59" s="70"/>
      <c r="F59" s="176"/>
      <c r="G59" s="176"/>
      <c r="H59" s="176"/>
      <c r="I59" s="176"/>
      <c r="J59" s="176"/>
      <c r="K59" s="176"/>
      <c r="L59" s="294"/>
      <c r="M59" s="187"/>
      <c r="N59" s="142"/>
      <c r="O59" s="7"/>
      <c r="P59" s="7"/>
      <c r="Q59" s="7"/>
      <c r="R59" s="7"/>
    </row>
    <row r="60" spans="1:18" ht="14.4" thickTop="1" thickBot="1">
      <c r="A60" s="7"/>
      <c r="B60" s="377" t="s">
        <v>112</v>
      </c>
      <c r="C60" s="378"/>
      <c r="D60" s="379"/>
      <c r="E60" s="50"/>
      <c r="F60" s="375">
        <f>F31+F33+F39+SUM(F41:F59)</f>
        <v>0</v>
      </c>
      <c r="G60" s="174"/>
      <c r="H60" s="375">
        <f>H31+H33+H39+SUM(H41:H59)</f>
        <v>0</v>
      </c>
      <c r="I60" s="375">
        <f>I31+I33+I39+SUM(I41:I59)</f>
        <v>0</v>
      </c>
      <c r="J60" s="263">
        <f>J31+J33+J39+SUM(J41:J59)</f>
        <v>0</v>
      </c>
      <c r="K60" s="176"/>
      <c r="L60" s="376">
        <f>L31+L33+L39+SUM(L41:L59)</f>
        <v>0</v>
      </c>
      <c r="M60" s="263">
        <f>M31+M33+M39+SUM(M41:M59)</f>
        <v>0</v>
      </c>
      <c r="N60" s="142"/>
      <c r="O60" s="7"/>
      <c r="P60" s="7"/>
      <c r="Q60" s="7"/>
      <c r="R60" s="7"/>
    </row>
    <row r="61" spans="1:18" ht="14.4" thickTop="1" thickBot="1">
      <c r="A61" s="7"/>
      <c r="B61" s="94"/>
      <c r="C61" s="50"/>
      <c r="D61" s="50"/>
      <c r="E61" s="50"/>
      <c r="F61" s="174"/>
      <c r="G61" s="174"/>
      <c r="H61" s="174"/>
      <c r="I61" s="174"/>
      <c r="J61" s="174"/>
      <c r="K61" s="176"/>
      <c r="L61" s="295"/>
      <c r="M61" s="191"/>
      <c r="N61" s="142"/>
      <c r="O61" s="7"/>
      <c r="P61" s="7"/>
      <c r="Q61" s="7"/>
      <c r="R61" s="7"/>
    </row>
    <row r="62" spans="1:18" ht="14.4" thickTop="1" thickBot="1">
      <c r="A62" s="7"/>
      <c r="B62" s="377" t="s">
        <v>113</v>
      </c>
      <c r="C62" s="378"/>
      <c r="D62" s="379"/>
      <c r="E62" s="50"/>
      <c r="F62" s="375">
        <f>F23-F60</f>
        <v>0</v>
      </c>
      <c r="G62" s="174"/>
      <c r="H62" s="375">
        <f>H23-H60</f>
        <v>0</v>
      </c>
      <c r="I62" s="375">
        <f>I23-I60</f>
        <v>0</v>
      </c>
      <c r="J62" s="263">
        <f>J23-J60</f>
        <v>0</v>
      </c>
      <c r="K62" s="176"/>
      <c r="L62" s="376">
        <f>L23-L60</f>
        <v>0</v>
      </c>
      <c r="M62" s="263">
        <f>M23-M60</f>
        <v>0</v>
      </c>
      <c r="N62" s="142"/>
      <c r="O62" s="7"/>
      <c r="P62" s="7"/>
      <c r="Q62" s="7"/>
      <c r="R62" s="7"/>
    </row>
    <row r="63" spans="1:18" ht="13.8" thickTop="1">
      <c r="A63" s="7"/>
      <c r="B63" s="167"/>
      <c r="C63" s="50"/>
      <c r="D63" s="167"/>
      <c r="E63" s="167"/>
      <c r="F63" s="174"/>
      <c r="G63" s="174"/>
      <c r="H63" s="174"/>
      <c r="I63" s="174"/>
      <c r="J63" s="176"/>
      <c r="K63" s="176"/>
      <c r="L63" s="295"/>
      <c r="M63" s="174"/>
      <c r="N63" s="142"/>
      <c r="O63" s="7"/>
      <c r="P63" s="7"/>
      <c r="Q63" s="7"/>
      <c r="R63" s="7"/>
    </row>
    <row r="64" spans="1:18">
      <c r="A64" s="7"/>
      <c r="B64" s="50" t="s">
        <v>47</v>
      </c>
      <c r="D64" s="50"/>
      <c r="E64" s="50"/>
      <c r="F64" s="174"/>
      <c r="G64" s="174"/>
      <c r="H64" s="174"/>
      <c r="I64" s="174"/>
      <c r="J64" s="176"/>
      <c r="K64" s="176"/>
      <c r="L64" s="295"/>
      <c r="M64" s="174"/>
      <c r="N64" s="142"/>
      <c r="O64" s="7"/>
      <c r="P64" s="7"/>
      <c r="Q64" s="7"/>
      <c r="R64" s="7"/>
    </row>
    <row r="65" spans="1:18">
      <c r="A65" s="7"/>
      <c r="B65" s="70" t="s">
        <v>35</v>
      </c>
      <c r="D65" s="50"/>
      <c r="E65" s="50"/>
      <c r="F65" s="174"/>
      <c r="G65" s="174"/>
      <c r="H65" s="174"/>
      <c r="I65" s="174"/>
      <c r="J65" s="176"/>
      <c r="K65" s="176"/>
      <c r="L65" s="295"/>
      <c r="M65" s="191"/>
      <c r="N65" s="142"/>
      <c r="O65" s="7"/>
      <c r="P65" s="7"/>
      <c r="Q65" s="7"/>
      <c r="R65" s="7"/>
    </row>
    <row r="66" spans="1:18">
      <c r="A66" s="7"/>
      <c r="B66" s="94">
        <v>520</v>
      </c>
      <c r="C66" s="70" t="s">
        <v>36</v>
      </c>
      <c r="D66" s="50"/>
      <c r="E66" s="50"/>
      <c r="F66" s="258">
        <f>+'B. Trial Balance'!I429</f>
        <v>0</v>
      </c>
      <c r="G66" s="174"/>
      <c r="H66" s="258">
        <f>+'B. Trial Balance'!K429</f>
        <v>0</v>
      </c>
      <c r="I66" s="258">
        <f>+'B. Trial Balance'!L429</f>
        <v>0</v>
      </c>
      <c r="J66" s="252">
        <f t="shared" si="3"/>
        <v>0</v>
      </c>
      <c r="K66" s="176"/>
      <c r="L66" s="298">
        <f>+'B. Trial Balance'!M429</f>
        <v>0</v>
      </c>
      <c r="M66" s="252">
        <f>+L66-I66</f>
        <v>0</v>
      </c>
      <c r="N66" s="257" t="str">
        <f t="shared" si="4"/>
        <v>0</v>
      </c>
      <c r="O66" s="7"/>
      <c r="P66" s="140" t="s">
        <v>230</v>
      </c>
      <c r="Q66" s="7"/>
      <c r="R66" s="7"/>
    </row>
    <row r="67" spans="1:18">
      <c r="A67" s="7"/>
      <c r="B67" s="94">
        <v>582</v>
      </c>
      <c r="C67" s="70" t="s">
        <v>39</v>
      </c>
      <c r="D67" s="50"/>
      <c r="E67" s="50"/>
      <c r="F67" s="258">
        <f>+'B. Trial Balance'!I448</f>
        <v>0</v>
      </c>
      <c r="G67" s="174"/>
      <c r="H67" s="258">
        <f>+'B. Trial Balance'!K448</f>
        <v>0</v>
      </c>
      <c r="I67" s="258">
        <f>+'B. Trial Balance'!L448</f>
        <v>0</v>
      </c>
      <c r="J67" s="252">
        <f t="shared" si="3"/>
        <v>0</v>
      </c>
      <c r="K67" s="176"/>
      <c r="L67" s="298">
        <f>+'B. Trial Balance'!M448</f>
        <v>0</v>
      </c>
      <c r="M67" s="252">
        <f t="shared" ref="M67:M72" si="6">+L67-I67</f>
        <v>0</v>
      </c>
      <c r="N67" s="257" t="str">
        <f t="shared" si="4"/>
        <v>0</v>
      </c>
      <c r="O67" s="7"/>
      <c r="P67" s="140" t="s">
        <v>230</v>
      </c>
      <c r="Q67" s="7"/>
      <c r="R67" s="7"/>
    </row>
    <row r="68" spans="1:18">
      <c r="A68" s="7"/>
      <c r="B68" s="94">
        <v>585</v>
      </c>
      <c r="C68" s="70" t="s">
        <v>40</v>
      </c>
      <c r="D68" s="50"/>
      <c r="E68" s="50"/>
      <c r="F68" s="258">
        <f>+'B. Trial Balance'!I456</f>
        <v>0</v>
      </c>
      <c r="G68" s="174"/>
      <c r="H68" s="258">
        <f>+'B. Trial Balance'!K456</f>
        <v>0</v>
      </c>
      <c r="I68" s="258">
        <f>+'B. Trial Balance'!L456</f>
        <v>0</v>
      </c>
      <c r="J68" s="252">
        <f t="shared" si="3"/>
        <v>0</v>
      </c>
      <c r="K68" s="176"/>
      <c r="L68" s="298">
        <f>+'B. Trial Balance'!M456</f>
        <v>0</v>
      </c>
      <c r="M68" s="252">
        <f t="shared" si="6"/>
        <v>0</v>
      </c>
      <c r="N68" s="257" t="str">
        <f t="shared" si="4"/>
        <v>0</v>
      </c>
      <c r="O68" s="7"/>
      <c r="P68" s="140" t="s">
        <v>230</v>
      </c>
      <c r="Q68" s="7"/>
      <c r="R68" s="7"/>
    </row>
    <row r="69" spans="1:18">
      <c r="A69" s="7"/>
      <c r="B69" s="94">
        <v>540</v>
      </c>
      <c r="C69" s="70" t="s">
        <v>37</v>
      </c>
      <c r="D69" s="50"/>
      <c r="E69" s="50"/>
      <c r="F69" s="258">
        <f>+'B. Trial Balance'!I437</f>
        <v>0</v>
      </c>
      <c r="G69" s="174"/>
      <c r="H69" s="258">
        <f>+'B. Trial Balance'!K437</f>
        <v>0</v>
      </c>
      <c r="I69" s="258">
        <f>+'B. Trial Balance'!L437</f>
        <v>0</v>
      </c>
      <c r="J69" s="252">
        <f t="shared" si="3"/>
        <v>0</v>
      </c>
      <c r="K69" s="176"/>
      <c r="L69" s="298">
        <f>+'B. Trial Balance'!M437</f>
        <v>0</v>
      </c>
      <c r="M69" s="252">
        <f t="shared" si="6"/>
        <v>0</v>
      </c>
      <c r="N69" s="257" t="str">
        <f t="shared" si="4"/>
        <v>0</v>
      </c>
      <c r="O69" s="7"/>
      <c r="P69" s="140" t="s">
        <v>230</v>
      </c>
      <c r="Q69" s="7"/>
      <c r="R69" s="7"/>
    </row>
    <row r="70" spans="1:18">
      <c r="A70" s="7"/>
      <c r="B70" s="94">
        <v>588</v>
      </c>
      <c r="C70" s="70" t="s">
        <v>41</v>
      </c>
      <c r="D70" s="50"/>
      <c r="E70" s="50"/>
      <c r="F70" s="258">
        <f>+'B. Trial Balance'!I458</f>
        <v>0</v>
      </c>
      <c r="G70" s="174"/>
      <c r="H70" s="258">
        <f>+'B. Trial Balance'!K458</f>
        <v>0</v>
      </c>
      <c r="I70" s="258">
        <f>+'B. Trial Balance'!L458</f>
        <v>0</v>
      </c>
      <c r="J70" s="252">
        <f t="shared" si="3"/>
        <v>0</v>
      </c>
      <c r="K70" s="176"/>
      <c r="L70" s="298">
        <f>+'B. Trial Balance'!M458</f>
        <v>0</v>
      </c>
      <c r="M70" s="252">
        <f t="shared" si="6"/>
        <v>0</v>
      </c>
      <c r="N70" s="257" t="str">
        <f t="shared" si="4"/>
        <v>0</v>
      </c>
      <c r="O70" s="7"/>
      <c r="P70" s="140" t="s">
        <v>230</v>
      </c>
      <c r="Q70" s="7"/>
      <c r="R70" s="7"/>
    </row>
    <row r="71" spans="1:18">
      <c r="A71" s="7"/>
      <c r="B71" s="94">
        <v>573</v>
      </c>
      <c r="C71" s="70" t="s">
        <v>38</v>
      </c>
      <c r="D71" s="50"/>
      <c r="E71" s="50"/>
      <c r="F71" s="258">
        <f>+'B. Trial Balance'!I439</f>
        <v>0</v>
      </c>
      <c r="G71" s="174"/>
      <c r="H71" s="258">
        <f>+'B. Trial Balance'!K439</f>
        <v>0</v>
      </c>
      <c r="I71" s="258">
        <f>+'B. Trial Balance'!L439</f>
        <v>0</v>
      </c>
      <c r="J71" s="252">
        <f t="shared" si="3"/>
        <v>0</v>
      </c>
      <c r="K71" s="176"/>
      <c r="L71" s="298">
        <f>+'B. Trial Balance'!M439</f>
        <v>0</v>
      </c>
      <c r="M71" s="252">
        <f t="shared" si="6"/>
        <v>0</v>
      </c>
      <c r="N71" s="257" t="str">
        <f t="shared" si="4"/>
        <v>0</v>
      </c>
      <c r="O71" s="7"/>
      <c r="P71" s="140" t="s">
        <v>230</v>
      </c>
      <c r="Q71" s="7"/>
      <c r="R71" s="7"/>
    </row>
    <row r="72" spans="1:18">
      <c r="A72" s="7"/>
      <c r="B72" s="94">
        <v>590</v>
      </c>
      <c r="C72" s="70" t="s">
        <v>42</v>
      </c>
      <c r="D72" s="50"/>
      <c r="E72" s="50"/>
      <c r="F72" s="258">
        <f>+'B. Trial Balance'!I460</f>
        <v>0</v>
      </c>
      <c r="G72" s="174"/>
      <c r="H72" s="258">
        <f>+'B. Trial Balance'!K460</f>
        <v>0</v>
      </c>
      <c r="I72" s="258">
        <f>+'B. Trial Balance'!L460</f>
        <v>0</v>
      </c>
      <c r="J72" s="252">
        <f t="shared" si="3"/>
        <v>0</v>
      </c>
      <c r="K72" s="176"/>
      <c r="L72" s="298">
        <f>+'B. Trial Balance'!M460</f>
        <v>0</v>
      </c>
      <c r="M72" s="252">
        <f t="shared" si="6"/>
        <v>0</v>
      </c>
      <c r="N72" s="257" t="str">
        <f t="shared" si="4"/>
        <v>0</v>
      </c>
      <c r="O72" s="7"/>
      <c r="P72" s="140" t="s">
        <v>230</v>
      </c>
      <c r="Q72" s="7"/>
      <c r="R72" s="7"/>
    </row>
    <row r="73" spans="1:18">
      <c r="A73" s="7"/>
      <c r="B73" s="94">
        <v>595</v>
      </c>
      <c r="C73" s="70" t="s">
        <v>470</v>
      </c>
      <c r="D73" s="50"/>
      <c r="E73" s="50"/>
      <c r="F73" s="258">
        <f>+'B. Trial Balance'!I479</f>
        <v>0</v>
      </c>
      <c r="G73" s="174"/>
      <c r="H73" s="258">
        <f>+'B. Trial Balance'!K479</f>
        <v>0</v>
      </c>
      <c r="I73" s="258">
        <f>+'B. Trial Balance'!L479</f>
        <v>0</v>
      </c>
      <c r="J73" s="252">
        <f t="shared" ref="J73" si="7">+I73-H73</f>
        <v>0</v>
      </c>
      <c r="K73" s="176"/>
      <c r="L73" s="298">
        <f>+'B. Trial Balance'!M479</f>
        <v>0</v>
      </c>
      <c r="M73" s="252">
        <f t="shared" ref="M73" si="8">+L73-I73</f>
        <v>0</v>
      </c>
      <c r="N73" s="257" t="str">
        <f t="shared" ref="N73" si="9">IF(L73=0,"0",M73/I73)</f>
        <v>0</v>
      </c>
      <c r="O73" s="7"/>
      <c r="P73" s="140" t="s">
        <v>230</v>
      </c>
      <c r="Q73" s="7"/>
      <c r="R73" s="7"/>
    </row>
    <row r="74" spans="1:18">
      <c r="A74" s="7"/>
      <c r="B74" s="94"/>
      <c r="C74" s="70"/>
      <c r="D74" s="50"/>
      <c r="E74" s="50"/>
      <c r="F74" s="174"/>
      <c r="G74" s="174"/>
      <c r="H74" s="174"/>
      <c r="I74" s="174"/>
      <c r="J74" s="176"/>
      <c r="K74" s="176"/>
      <c r="L74" s="295"/>
      <c r="M74" s="191"/>
      <c r="N74" s="142"/>
      <c r="O74" s="7"/>
      <c r="P74" s="7"/>
      <c r="Q74" s="7"/>
      <c r="R74" s="7"/>
    </row>
    <row r="75" spans="1:18">
      <c r="A75" s="7"/>
      <c r="B75" s="70" t="s">
        <v>43</v>
      </c>
      <c r="D75" s="50"/>
      <c r="E75" s="50"/>
      <c r="F75" s="174"/>
      <c r="G75" s="174"/>
      <c r="H75" s="174"/>
      <c r="I75" s="174"/>
      <c r="J75" s="176"/>
      <c r="K75" s="176"/>
      <c r="L75" s="295"/>
      <c r="M75" s="191"/>
      <c r="N75" s="142"/>
      <c r="O75" s="7"/>
      <c r="P75" s="7"/>
      <c r="Q75" s="7"/>
      <c r="R75" s="7"/>
    </row>
    <row r="76" spans="1:18">
      <c r="A76" s="7"/>
      <c r="B76" s="94">
        <v>670</v>
      </c>
      <c r="C76" s="70" t="s">
        <v>44</v>
      </c>
      <c r="D76" s="70"/>
      <c r="E76" s="70"/>
      <c r="F76" s="258">
        <f>+'B. Trial Balance'!I481</f>
        <v>0</v>
      </c>
      <c r="G76" s="174"/>
      <c r="H76" s="258">
        <f>+'B. Trial Balance'!K481</f>
        <v>0</v>
      </c>
      <c r="I76" s="258">
        <f>+'B. Trial Balance'!L481</f>
        <v>0</v>
      </c>
      <c r="J76" s="252">
        <f t="shared" si="3"/>
        <v>0</v>
      </c>
      <c r="K76" s="176"/>
      <c r="L76" s="298">
        <f>+'B. Trial Balance'!M481</f>
        <v>0</v>
      </c>
      <c r="M76" s="252">
        <f>+L76-I76</f>
        <v>0</v>
      </c>
      <c r="N76" s="257" t="str">
        <f t="shared" si="4"/>
        <v>0</v>
      </c>
      <c r="O76" s="7"/>
      <c r="P76" s="140" t="s">
        <v>230</v>
      </c>
      <c r="Q76" s="7"/>
      <c r="R76" s="7"/>
    </row>
    <row r="77" spans="1:18">
      <c r="A77" s="7"/>
      <c r="B77" s="94">
        <v>673</v>
      </c>
      <c r="C77" s="70" t="s">
        <v>45</v>
      </c>
      <c r="D77" s="70"/>
      <c r="E77" s="70"/>
      <c r="F77" s="258">
        <f>+'B. Trial Balance'!I483</f>
        <v>0</v>
      </c>
      <c r="G77" s="174"/>
      <c r="H77" s="258">
        <f>+'B. Trial Balance'!K483</f>
        <v>0</v>
      </c>
      <c r="I77" s="258">
        <f>+'B. Trial Balance'!L483</f>
        <v>0</v>
      </c>
      <c r="J77" s="252">
        <f t="shared" si="3"/>
        <v>0</v>
      </c>
      <c r="K77" s="176"/>
      <c r="L77" s="298">
        <f>+'B. Trial Balance'!M483</f>
        <v>0</v>
      </c>
      <c r="M77" s="252">
        <f>+L77-I77</f>
        <v>0</v>
      </c>
      <c r="N77" s="257" t="str">
        <f t="shared" si="4"/>
        <v>0</v>
      </c>
      <c r="O77" s="7"/>
      <c r="P77" s="140" t="s">
        <v>230</v>
      </c>
      <c r="Q77" s="7"/>
      <c r="R77" s="7"/>
    </row>
    <row r="78" spans="1:18">
      <c r="A78" s="7"/>
      <c r="B78" s="94">
        <v>682</v>
      </c>
      <c r="C78" s="70" t="s">
        <v>39</v>
      </c>
      <c r="D78" s="70"/>
      <c r="E78" s="70"/>
      <c r="F78" s="258">
        <f>+'B. Trial Balance'!I498</f>
        <v>0</v>
      </c>
      <c r="G78" s="174"/>
      <c r="H78" s="258">
        <f>+'B. Trial Balance'!K498</f>
        <v>0</v>
      </c>
      <c r="I78" s="258">
        <f>+'B. Trial Balance'!L498</f>
        <v>0</v>
      </c>
      <c r="J78" s="252">
        <f t="shared" si="3"/>
        <v>0</v>
      </c>
      <c r="K78" s="176"/>
      <c r="L78" s="298">
        <f>+'B. Trial Balance'!M498</f>
        <v>0</v>
      </c>
      <c r="M78" s="252">
        <f>+L78-I78</f>
        <v>0</v>
      </c>
      <c r="N78" s="257" t="str">
        <f t="shared" si="4"/>
        <v>0</v>
      </c>
      <c r="O78" s="7"/>
      <c r="P78" s="140" t="s">
        <v>230</v>
      </c>
      <c r="Q78" s="7"/>
      <c r="R78" s="7"/>
    </row>
    <row r="79" spans="1:18">
      <c r="A79" s="7"/>
      <c r="B79" s="94">
        <v>686</v>
      </c>
      <c r="C79" s="70" t="s">
        <v>86</v>
      </c>
      <c r="D79" s="70"/>
      <c r="E79" s="70"/>
      <c r="F79" s="258">
        <f>+'B. Trial Balance'!I510</f>
        <v>0</v>
      </c>
      <c r="G79" s="174"/>
      <c r="H79" s="258">
        <f>+'B. Trial Balance'!K510</f>
        <v>0</v>
      </c>
      <c r="I79" s="258">
        <f>+'B. Trial Balance'!L510</f>
        <v>0</v>
      </c>
      <c r="J79" s="252">
        <f t="shared" si="3"/>
        <v>0</v>
      </c>
      <c r="K79" s="176"/>
      <c r="L79" s="298">
        <f>+'B. Trial Balance'!M510</f>
        <v>0</v>
      </c>
      <c r="M79" s="252">
        <f>+L79-I79</f>
        <v>0</v>
      </c>
      <c r="N79" s="257" t="str">
        <f t="shared" si="4"/>
        <v>0</v>
      </c>
      <c r="O79" s="7"/>
      <c r="P79" s="140" t="s">
        <v>230</v>
      </c>
      <c r="Q79" s="7"/>
      <c r="R79" s="7"/>
    </row>
    <row r="80" spans="1:18" ht="13.8" customHeight="1">
      <c r="A80" s="7"/>
      <c r="B80" s="94">
        <v>690</v>
      </c>
      <c r="C80" s="70" t="s">
        <v>87</v>
      </c>
      <c r="D80" s="70"/>
      <c r="E80" s="70"/>
      <c r="F80" s="258">
        <f>+'B. Trial Balance'!I512</f>
        <v>0</v>
      </c>
      <c r="G80" s="174"/>
      <c r="H80" s="258">
        <f>+'B. Trial Balance'!K512</f>
        <v>0</v>
      </c>
      <c r="I80" s="258">
        <f>+'B. Trial Balance'!L512</f>
        <v>0</v>
      </c>
      <c r="J80" s="252">
        <f t="shared" si="3"/>
        <v>0</v>
      </c>
      <c r="K80" s="176"/>
      <c r="L80" s="298">
        <f>+'B. Trial Balance'!M512</f>
        <v>0</v>
      </c>
      <c r="M80" s="252">
        <f>+L80-I80</f>
        <v>0</v>
      </c>
      <c r="N80" s="257" t="str">
        <f t="shared" si="4"/>
        <v>0</v>
      </c>
      <c r="O80" s="7"/>
      <c r="P80" s="140" t="s">
        <v>230</v>
      </c>
      <c r="Q80" s="7"/>
      <c r="R80" s="7"/>
    </row>
    <row r="81" spans="1:18">
      <c r="A81" s="7"/>
      <c r="B81" s="94">
        <v>595</v>
      </c>
      <c r="C81" s="70" t="s">
        <v>470</v>
      </c>
      <c r="D81" s="50"/>
      <c r="E81" s="50"/>
      <c r="F81" s="258">
        <f>+'B. Trial Balance'!I532</f>
        <v>0</v>
      </c>
      <c r="G81" s="174"/>
      <c r="H81" s="258">
        <f>+'B. Trial Balance'!K532</f>
        <v>0</v>
      </c>
      <c r="I81" s="258">
        <f>+'B. Trial Balance'!L532</f>
        <v>0</v>
      </c>
      <c r="J81" s="252">
        <f t="shared" si="3"/>
        <v>0</v>
      </c>
      <c r="K81" s="176"/>
      <c r="L81" s="258">
        <f>+'B. Trial Balance'!M532</f>
        <v>0</v>
      </c>
      <c r="M81" s="252">
        <f t="shared" ref="M81" si="10">+L81-I81</f>
        <v>0</v>
      </c>
      <c r="N81" s="257" t="str">
        <f t="shared" si="4"/>
        <v>0</v>
      </c>
      <c r="O81" s="7"/>
      <c r="P81" s="140" t="s">
        <v>230</v>
      </c>
      <c r="Q81" s="7"/>
      <c r="R81" s="7"/>
    </row>
    <row r="82" spans="1:18" ht="13.8" thickBot="1">
      <c r="A82" s="7"/>
      <c r="B82" s="94"/>
      <c r="C82" s="70"/>
      <c r="D82" s="50"/>
      <c r="E82" s="50"/>
      <c r="F82" s="174"/>
      <c r="G82" s="174"/>
      <c r="H82" s="174"/>
      <c r="I82" s="174"/>
      <c r="J82" s="174"/>
      <c r="K82" s="174"/>
      <c r="L82" s="295"/>
      <c r="M82" s="191"/>
      <c r="N82" s="142"/>
      <c r="O82" s="7"/>
      <c r="P82" s="7"/>
      <c r="Q82" s="7"/>
      <c r="R82" s="7"/>
    </row>
    <row r="83" spans="1:18" ht="14.4" thickTop="1" thickBot="1">
      <c r="A83" s="7"/>
      <c r="B83" s="377" t="s">
        <v>48</v>
      </c>
      <c r="C83" s="374"/>
      <c r="D83" s="372"/>
      <c r="F83" s="375">
        <f>SUM(F66:F73)- SUM(F76:F81)</f>
        <v>0</v>
      </c>
      <c r="G83" s="174"/>
      <c r="H83" s="375">
        <f t="shared" ref="H83:M83" si="11">SUM(H66:H73)- SUM(H76:H81)</f>
        <v>0</v>
      </c>
      <c r="I83" s="375">
        <f t="shared" si="11"/>
        <v>0</v>
      </c>
      <c r="J83" s="375">
        <f t="shared" si="11"/>
        <v>0</v>
      </c>
      <c r="K83" s="174"/>
      <c r="L83" s="375">
        <f t="shared" si="11"/>
        <v>0</v>
      </c>
      <c r="M83" s="375">
        <f t="shared" si="11"/>
        <v>0</v>
      </c>
      <c r="N83" s="142"/>
      <c r="O83" s="7"/>
      <c r="P83" s="7"/>
      <c r="Q83" s="7"/>
      <c r="R83" s="7"/>
    </row>
    <row r="84" spans="1:18" ht="8.25" customHeight="1" thickTop="1" thickBot="1">
      <c r="A84" s="7"/>
      <c r="B84" s="94"/>
      <c r="C84" s="50"/>
      <c r="D84" s="50"/>
      <c r="E84" s="50"/>
      <c r="F84" s="174"/>
      <c r="G84" s="174"/>
      <c r="H84" s="174"/>
      <c r="I84" s="174"/>
      <c r="J84" s="174"/>
      <c r="K84" s="174"/>
      <c r="L84" s="295"/>
      <c r="M84" s="191"/>
      <c r="N84" s="168"/>
      <c r="O84" s="7"/>
      <c r="P84" s="7"/>
      <c r="Q84" s="7"/>
      <c r="R84" s="7"/>
    </row>
    <row r="85" spans="1:18" s="247" customFormat="1" ht="25.8" thickTop="1" thickBot="1">
      <c r="A85" s="245"/>
      <c r="B85" s="246" t="s">
        <v>49</v>
      </c>
      <c r="D85" s="246"/>
      <c r="E85" s="246"/>
      <c r="F85" s="380">
        <f>F62+F83</f>
        <v>0</v>
      </c>
      <c r="G85" s="249"/>
      <c r="H85" s="380">
        <f>H62+H83</f>
        <v>0</v>
      </c>
      <c r="I85" s="380">
        <f>I62+I83</f>
        <v>0</v>
      </c>
      <c r="J85" s="264">
        <f>J62+J83</f>
        <v>0</v>
      </c>
      <c r="K85" s="249"/>
      <c r="L85" s="381">
        <f>L62+L83</f>
        <v>0</v>
      </c>
      <c r="M85" s="264">
        <f>M62+M83</f>
        <v>0</v>
      </c>
      <c r="N85" s="248"/>
      <c r="O85" s="245"/>
      <c r="P85" s="818" t="s">
        <v>376</v>
      </c>
      <c r="Q85" s="245"/>
      <c r="R85" s="245"/>
    </row>
    <row r="86" spans="1:18" ht="13.8" thickTop="1">
      <c r="A86" s="7"/>
      <c r="B86" s="1"/>
      <c r="C86" s="16"/>
      <c r="D86" s="1"/>
      <c r="E86" s="262"/>
      <c r="F86" s="182"/>
      <c r="G86" s="251"/>
      <c r="H86" s="182"/>
      <c r="I86" s="182"/>
      <c r="J86" s="182"/>
      <c r="K86" s="251"/>
      <c r="L86" s="299"/>
      <c r="M86" s="182"/>
      <c r="N86" s="143"/>
      <c r="O86" s="7"/>
      <c r="Q86" s="7"/>
      <c r="R86" s="7"/>
    </row>
    <row r="87" spans="1:18">
      <c r="A87" s="7"/>
      <c r="B87" s="1"/>
      <c r="C87" s="16"/>
      <c r="D87" s="1"/>
      <c r="E87" s="262"/>
      <c r="F87" s="182"/>
      <c r="G87" s="251"/>
      <c r="H87" s="182"/>
      <c r="I87" s="182"/>
      <c r="J87" s="182"/>
      <c r="K87" s="251"/>
      <c r="L87" s="299"/>
      <c r="M87" s="182"/>
      <c r="N87" s="143"/>
      <c r="O87" s="7"/>
      <c r="P87" s="7"/>
      <c r="Q87" s="7"/>
      <c r="R87" s="7"/>
    </row>
    <row r="88" spans="1:18" ht="19.5" customHeight="1">
      <c r="A88" s="7"/>
      <c r="B88" s="450" t="s">
        <v>340</v>
      </c>
      <c r="C88" s="451"/>
      <c r="D88" s="452"/>
      <c r="E88" s="452"/>
      <c r="F88" s="453"/>
      <c r="G88" s="453"/>
      <c r="H88" s="453"/>
      <c r="I88" s="453"/>
      <c r="J88" s="453"/>
      <c r="K88" s="453"/>
      <c r="L88" s="454"/>
      <c r="M88" s="455"/>
      <c r="N88" s="456"/>
      <c r="O88" s="7"/>
      <c r="P88" s="7"/>
      <c r="Q88" s="7"/>
      <c r="R88" s="7"/>
    </row>
    <row r="89" spans="1:18">
      <c r="A89" s="7"/>
      <c r="B89" s="34"/>
      <c r="C89" s="34"/>
      <c r="D89" s="30"/>
      <c r="E89" s="14"/>
      <c r="F89" s="183"/>
      <c r="G89" s="192"/>
      <c r="H89" s="183"/>
      <c r="I89" s="183"/>
      <c r="J89" s="183"/>
      <c r="K89" s="192"/>
      <c r="L89" s="300"/>
      <c r="M89" s="183"/>
      <c r="N89" s="144"/>
      <c r="O89" s="7"/>
      <c r="P89" s="7"/>
      <c r="Q89" s="7"/>
      <c r="R89" s="7"/>
    </row>
    <row r="90" spans="1:18" s="358" customFormat="1" ht="22.8" customHeight="1">
      <c r="A90" s="357"/>
      <c r="B90" s="778" t="s">
        <v>453</v>
      </c>
      <c r="C90" s="779"/>
      <c r="D90" s="780"/>
      <c r="E90" s="781"/>
      <c r="F90" s="782"/>
      <c r="G90" s="783"/>
      <c r="H90" s="782"/>
      <c r="I90" s="782"/>
      <c r="J90" s="782"/>
      <c r="K90" s="783"/>
      <c r="L90" s="777">
        <v>0.01</v>
      </c>
      <c r="M90" s="783"/>
      <c r="N90" s="784"/>
      <c r="O90" s="357"/>
      <c r="P90" s="357"/>
      <c r="Q90" s="357"/>
      <c r="R90" s="357"/>
    </row>
    <row r="91" spans="1:18" s="247" customFormat="1" ht="15.6">
      <c r="A91" s="245"/>
      <c r="B91" s="785"/>
      <c r="C91" s="785"/>
      <c r="D91" s="786"/>
      <c r="E91" s="787"/>
      <c r="F91" s="788"/>
      <c r="G91" s="789"/>
      <c r="H91" s="788"/>
      <c r="I91" s="788"/>
      <c r="J91" s="788"/>
      <c r="K91" s="789"/>
      <c r="L91" s="790"/>
      <c r="M91" s="788"/>
      <c r="N91" s="791"/>
      <c r="O91" s="245"/>
      <c r="P91" s="245"/>
      <c r="Q91" s="245"/>
      <c r="R91" s="245"/>
    </row>
    <row r="92" spans="1:18" s="247" customFormat="1" ht="15.6">
      <c r="A92" s="245"/>
      <c r="B92" s="785" t="s">
        <v>454</v>
      </c>
      <c r="C92" s="785"/>
      <c r="D92" s="786"/>
      <c r="E92" s="787"/>
      <c r="F92" s="788"/>
      <c r="G92" s="789"/>
      <c r="H92" s="788"/>
      <c r="I92" s="788"/>
      <c r="J92" s="788"/>
      <c r="K92" s="789"/>
      <c r="L92" s="792">
        <f>+I62</f>
        <v>0</v>
      </c>
      <c r="M92" s="789"/>
      <c r="N92" s="784"/>
      <c r="O92" s="245"/>
      <c r="P92" s="245"/>
      <c r="Q92" s="245"/>
      <c r="R92" s="245"/>
    </row>
    <row r="93" spans="1:18" s="247" customFormat="1" ht="15.6">
      <c r="A93" s="245"/>
      <c r="B93" s="793" t="s">
        <v>455</v>
      </c>
      <c r="C93" s="793"/>
      <c r="D93" s="793"/>
      <c r="E93" s="794"/>
      <c r="F93" s="795"/>
      <c r="G93" s="796"/>
      <c r="H93" s="795"/>
      <c r="I93" s="795"/>
      <c r="J93" s="797"/>
      <c r="K93" s="798"/>
      <c r="L93" s="792">
        <f>+I83</f>
        <v>0</v>
      </c>
      <c r="M93" s="797"/>
      <c r="N93" s="799"/>
      <c r="O93" s="245"/>
      <c r="P93" s="245"/>
      <c r="Q93" s="245"/>
      <c r="R93" s="245"/>
    </row>
    <row r="94" spans="1:18" s="247" customFormat="1" ht="15.6">
      <c r="A94" s="245"/>
      <c r="B94" s="793"/>
      <c r="C94" s="793"/>
      <c r="D94" s="793"/>
      <c r="E94" s="794"/>
      <c r="F94" s="795"/>
      <c r="G94" s="796"/>
      <c r="H94" s="795"/>
      <c r="I94" s="795"/>
      <c r="J94" s="797"/>
      <c r="K94" s="798"/>
      <c r="L94" s="800"/>
      <c r="M94" s="797"/>
      <c r="N94" s="799"/>
      <c r="O94" s="245"/>
      <c r="P94" s="245"/>
      <c r="Q94" s="245"/>
      <c r="R94" s="245"/>
    </row>
    <row r="95" spans="1:18" s="247" customFormat="1" ht="15.6">
      <c r="A95" s="245"/>
      <c r="B95" s="793" t="s">
        <v>114</v>
      </c>
      <c r="C95" s="793"/>
      <c r="D95" s="793"/>
      <c r="E95" s="794"/>
      <c r="F95" s="795"/>
      <c r="G95" s="796"/>
      <c r="H95" s="795"/>
      <c r="I95" s="795"/>
      <c r="J95" s="797"/>
      <c r="K95" s="798"/>
      <c r="L95" s="800"/>
      <c r="M95" s="797"/>
      <c r="N95" s="799"/>
      <c r="O95" s="245"/>
      <c r="P95" s="245"/>
      <c r="Q95" s="245"/>
      <c r="R95" s="245"/>
    </row>
    <row r="96" spans="1:18" s="247" customFormat="1" ht="15.6" customHeight="1">
      <c r="A96" s="245"/>
      <c r="B96" s="801" t="s">
        <v>95</v>
      </c>
      <c r="C96" s="801"/>
      <c r="D96" s="801"/>
      <c r="E96" s="794"/>
      <c r="F96" s="796"/>
      <c r="G96" s="796"/>
      <c r="H96" s="796"/>
      <c r="I96" s="795"/>
      <c r="J96" s="797"/>
      <c r="K96" s="798"/>
      <c r="L96" s="802"/>
      <c r="M96" s="798"/>
      <c r="N96" s="803"/>
      <c r="O96" s="245"/>
      <c r="P96" s="245"/>
      <c r="Q96" s="245"/>
      <c r="R96" s="245"/>
    </row>
    <row r="97" spans="1:18" s="247" customFormat="1" ht="15.6" customHeight="1">
      <c r="A97" s="245"/>
      <c r="B97" s="801"/>
      <c r="C97" s="801"/>
      <c r="D97" s="801"/>
      <c r="E97" s="794"/>
      <c r="F97" s="796"/>
      <c r="G97" s="796"/>
      <c r="H97" s="796"/>
      <c r="I97" s="795"/>
      <c r="J97" s="797"/>
      <c r="K97" s="798"/>
      <c r="L97" s="802"/>
      <c r="M97" s="798"/>
      <c r="N97" s="803"/>
      <c r="O97" s="245"/>
      <c r="P97" s="245"/>
      <c r="Q97" s="245"/>
      <c r="R97" s="245"/>
    </row>
    <row r="98" spans="1:18" s="247" customFormat="1" ht="15.6" customHeight="1">
      <c r="A98" s="245"/>
      <c r="B98" s="801"/>
      <c r="C98" s="801"/>
      <c r="D98" s="801"/>
      <c r="E98" s="794"/>
      <c r="F98" s="796"/>
      <c r="G98" s="796"/>
      <c r="H98" s="796"/>
      <c r="I98" s="795"/>
      <c r="J98" s="797"/>
      <c r="K98" s="798"/>
      <c r="L98" s="802"/>
      <c r="M98" s="798"/>
      <c r="N98" s="803"/>
      <c r="O98" s="245"/>
      <c r="P98" s="245"/>
      <c r="Q98" s="245"/>
      <c r="R98" s="245"/>
    </row>
    <row r="99" spans="1:18" s="247" customFormat="1" ht="15.6">
      <c r="A99" s="245"/>
      <c r="B99" s="793"/>
      <c r="C99" s="793"/>
      <c r="D99" s="793"/>
      <c r="E99" s="794"/>
      <c r="F99" s="796"/>
      <c r="G99" s="796"/>
      <c r="H99" s="796"/>
      <c r="I99" s="795"/>
      <c r="J99" s="797"/>
      <c r="K99" s="798"/>
      <c r="L99" s="800"/>
      <c r="M99" s="797"/>
      <c r="N99" s="799"/>
      <c r="O99" s="245"/>
      <c r="P99" s="245"/>
      <c r="Q99" s="245"/>
      <c r="R99" s="245"/>
    </row>
    <row r="100" spans="1:18" s="247" customFormat="1" ht="15.6">
      <c r="A100" s="245"/>
      <c r="B100" s="804"/>
      <c r="C100" s="804"/>
      <c r="D100" s="786"/>
      <c r="E100" s="787"/>
      <c r="F100" s="789"/>
      <c r="G100" s="789"/>
      <c r="H100" s="789"/>
      <c r="I100" s="788"/>
      <c r="J100" s="788"/>
      <c r="K100" s="789"/>
      <c r="L100" s="790"/>
      <c r="M100" s="788"/>
      <c r="N100" s="791"/>
      <c r="O100" s="245"/>
      <c r="P100" s="245"/>
      <c r="Q100" s="245"/>
      <c r="R100" s="245"/>
    </row>
    <row r="101" spans="1:18" s="247" customFormat="1" ht="15.6">
      <c r="A101" s="245"/>
      <c r="B101" s="805" t="s">
        <v>458</v>
      </c>
      <c r="C101" s="785"/>
      <c r="D101" s="786"/>
      <c r="E101" s="787"/>
      <c r="F101" s="789"/>
      <c r="G101" s="789"/>
      <c r="H101" s="789"/>
      <c r="I101" s="788"/>
      <c r="J101" s="788"/>
      <c r="K101" s="789"/>
      <c r="L101" s="817">
        <f>+L90+L92+L93+L96+L97+L98</f>
        <v>0.01</v>
      </c>
      <c r="M101" s="789"/>
      <c r="N101" s="784"/>
      <c r="O101" s="245"/>
      <c r="P101" s="245"/>
      <c r="Q101" s="245"/>
      <c r="R101" s="245"/>
    </row>
    <row r="102" spans="1:18" s="247" customFormat="1" ht="15.6">
      <c r="A102" s="245"/>
      <c r="B102" s="785"/>
      <c r="C102" s="785"/>
      <c r="D102" s="786"/>
      <c r="E102" s="787"/>
      <c r="F102" s="789"/>
      <c r="G102" s="789"/>
      <c r="H102" s="789"/>
      <c r="I102" s="788"/>
      <c r="J102" s="788"/>
      <c r="K102" s="789"/>
      <c r="L102" s="790"/>
      <c r="M102" s="788"/>
      <c r="N102" s="791"/>
      <c r="O102" s="245"/>
      <c r="P102" s="245"/>
      <c r="Q102" s="245"/>
      <c r="R102" s="245"/>
    </row>
    <row r="103" spans="1:18" s="247" customFormat="1" ht="15.6">
      <c r="A103" s="245"/>
      <c r="B103" s="785" t="s">
        <v>456</v>
      </c>
      <c r="C103" s="785"/>
      <c r="D103" s="786"/>
      <c r="E103" s="787"/>
      <c r="F103" s="789"/>
      <c r="G103" s="789"/>
      <c r="H103" s="789"/>
      <c r="I103" s="788"/>
      <c r="J103" s="788"/>
      <c r="K103" s="789"/>
      <c r="L103" s="792">
        <f>+L62</f>
        <v>0</v>
      </c>
      <c r="M103" s="789"/>
      <c r="N103" s="784"/>
      <c r="O103" s="245"/>
      <c r="P103" s="245"/>
      <c r="Q103" s="245"/>
      <c r="R103" s="245"/>
    </row>
    <row r="104" spans="1:18" s="247" customFormat="1" ht="15.6">
      <c r="A104" s="245"/>
      <c r="B104" s="793" t="s">
        <v>457</v>
      </c>
      <c r="C104" s="793"/>
      <c r="D104" s="793"/>
      <c r="E104" s="794"/>
      <c r="F104" s="796"/>
      <c r="G104" s="796"/>
      <c r="H104" s="796"/>
      <c r="I104" s="795"/>
      <c r="J104" s="797"/>
      <c r="K104" s="798"/>
      <c r="L104" s="792">
        <f>+L83</f>
        <v>0</v>
      </c>
      <c r="M104" s="797"/>
      <c r="N104" s="799"/>
      <c r="O104" s="245"/>
      <c r="P104" s="245"/>
      <c r="Q104" s="245"/>
      <c r="R104" s="245"/>
    </row>
    <row r="105" spans="1:18" s="247" customFormat="1" ht="15.6">
      <c r="A105" s="245"/>
      <c r="B105" s="793"/>
      <c r="C105" s="793"/>
      <c r="D105" s="793"/>
      <c r="E105" s="794"/>
      <c r="F105" s="796"/>
      <c r="G105" s="796"/>
      <c r="H105" s="796"/>
      <c r="I105" s="795"/>
      <c r="J105" s="797"/>
      <c r="K105" s="798"/>
      <c r="L105" s="800"/>
      <c r="M105" s="797"/>
      <c r="N105" s="799"/>
      <c r="O105" s="245"/>
      <c r="P105" s="245"/>
      <c r="Q105" s="245"/>
      <c r="R105" s="245"/>
    </row>
    <row r="106" spans="1:18" s="247" customFormat="1" ht="15.6">
      <c r="A106" s="245"/>
      <c r="B106" s="793" t="s">
        <v>114</v>
      </c>
      <c r="C106" s="793"/>
      <c r="D106" s="793"/>
      <c r="E106" s="794"/>
      <c r="F106" s="796"/>
      <c r="G106" s="796"/>
      <c r="H106" s="796"/>
      <c r="I106" s="795"/>
      <c r="J106" s="797"/>
      <c r="K106" s="798"/>
      <c r="L106" s="800"/>
      <c r="M106" s="797"/>
      <c r="N106" s="799"/>
      <c r="O106" s="245"/>
      <c r="P106" s="245"/>
      <c r="Q106" s="245"/>
      <c r="R106" s="245"/>
    </row>
    <row r="107" spans="1:18" s="247" customFormat="1" ht="15.6">
      <c r="A107" s="245"/>
      <c r="B107" s="801" t="s">
        <v>95</v>
      </c>
      <c r="C107" s="801"/>
      <c r="D107" s="801"/>
      <c r="E107" s="794"/>
      <c r="F107" s="796"/>
      <c r="G107" s="796"/>
      <c r="H107" s="796"/>
      <c r="I107" s="795"/>
      <c r="J107" s="797"/>
      <c r="K107" s="798"/>
      <c r="L107" s="802"/>
      <c r="M107" s="798"/>
      <c r="N107" s="803"/>
      <c r="O107" s="245"/>
      <c r="P107" s="245"/>
      <c r="Q107" s="245"/>
      <c r="R107" s="245"/>
    </row>
    <row r="108" spans="1:18" s="247" customFormat="1" ht="15.6">
      <c r="A108" s="245"/>
      <c r="B108" s="801"/>
      <c r="C108" s="801"/>
      <c r="D108" s="801"/>
      <c r="E108" s="794"/>
      <c r="F108" s="796"/>
      <c r="G108" s="796"/>
      <c r="H108" s="796"/>
      <c r="I108" s="795"/>
      <c r="J108" s="797"/>
      <c r="K108" s="798"/>
      <c r="L108" s="802"/>
      <c r="M108" s="798"/>
      <c r="N108" s="803"/>
      <c r="O108" s="245"/>
      <c r="P108" s="245"/>
      <c r="Q108" s="245"/>
      <c r="R108" s="245"/>
    </row>
    <row r="109" spans="1:18" s="247" customFormat="1" ht="15.6">
      <c r="A109" s="245"/>
      <c r="B109" s="801"/>
      <c r="C109" s="801"/>
      <c r="D109" s="801"/>
      <c r="E109" s="794"/>
      <c r="F109" s="796"/>
      <c r="G109" s="796"/>
      <c r="H109" s="796"/>
      <c r="I109" s="795"/>
      <c r="J109" s="797"/>
      <c r="K109" s="798"/>
      <c r="L109" s="802"/>
      <c r="M109" s="798"/>
      <c r="N109" s="803"/>
      <c r="O109" s="245"/>
      <c r="P109" s="245"/>
      <c r="Q109" s="245"/>
      <c r="R109" s="245"/>
    </row>
    <row r="110" spans="1:18" s="247" customFormat="1" ht="15.6">
      <c r="A110" s="245"/>
      <c r="B110" s="793"/>
      <c r="C110" s="793"/>
      <c r="D110" s="793"/>
      <c r="E110" s="794"/>
      <c r="F110" s="795"/>
      <c r="G110" s="796"/>
      <c r="H110" s="795"/>
      <c r="I110" s="795"/>
      <c r="J110" s="797"/>
      <c r="K110" s="798"/>
      <c r="L110" s="800"/>
      <c r="M110" s="797"/>
      <c r="N110" s="799"/>
      <c r="O110" s="245"/>
      <c r="P110" s="245"/>
      <c r="Q110" s="245"/>
      <c r="R110" s="245"/>
    </row>
    <row r="111" spans="1:18" s="358" customFormat="1" ht="24.75" customHeight="1" thickBot="1">
      <c r="A111" s="357"/>
      <c r="B111" s="806" t="s">
        <v>398</v>
      </c>
      <c r="C111" s="807"/>
      <c r="D111" s="807"/>
      <c r="E111" s="807"/>
      <c r="F111" s="808"/>
      <c r="G111" s="808"/>
      <c r="H111" s="809"/>
      <c r="I111" s="809"/>
      <c r="J111" s="810"/>
      <c r="K111" s="811"/>
      <c r="L111" s="812">
        <f>+L101+L103+L104+L107+L108+L109</f>
        <v>0.01</v>
      </c>
      <c r="M111" s="811"/>
      <c r="N111" s="803"/>
      <c r="O111" s="357"/>
      <c r="P111" s="357"/>
      <c r="Q111" s="357"/>
      <c r="R111" s="357"/>
    </row>
    <row r="112" spans="1:18" s="247" customFormat="1" ht="9" customHeight="1" thickTop="1">
      <c r="A112" s="698"/>
      <c r="B112" s="698"/>
      <c r="C112" s="698"/>
      <c r="D112" s="698"/>
      <c r="E112" s="698"/>
      <c r="F112" s="698"/>
      <c r="G112" s="698"/>
      <c r="H112" s="698"/>
      <c r="I112" s="698"/>
      <c r="J112" s="698"/>
      <c r="K112" s="698"/>
      <c r="L112" s="813"/>
      <c r="M112" s="698"/>
      <c r="N112" s="803"/>
      <c r="O112" s="698"/>
      <c r="P112" s="245"/>
      <c r="Q112" s="245"/>
      <c r="R112" s="245"/>
    </row>
    <row r="113" spans="2:14" s="247" customFormat="1" ht="15.6">
      <c r="B113" s="814"/>
      <c r="C113" s="814"/>
      <c r="E113" s="560"/>
      <c r="G113" s="560"/>
      <c r="K113" s="560"/>
      <c r="L113" s="815"/>
      <c r="N113" s="816"/>
    </row>
  </sheetData>
  <protectedRanges>
    <protectedRange sqref="P11:P81" name="Range1"/>
  </protectedRanges>
  <customSheetViews>
    <customSheetView guid="{F5C96EE0-2E1C-11D7-92C7-00B0D056AA2D}" scale="87" colorId="22" showPageBreaks="1" showGridLines="0" printArea="1" showRuler="0">
      <rowBreaks count="3" manualBreakCount="3">
        <brk id="48" max="16383" man="1"/>
        <brk id="84" max="16383" man="1"/>
        <brk id="93" max="16383" man="1"/>
      </rowBreaks>
      <pageMargins left="0.5" right="0.5" top="0.5" bottom="0.5" header="0.5" footer="0.25"/>
      <printOptions horizontalCentered="1"/>
      <pageSetup scale="86" fitToHeight="3" orientation="landscape" r:id="rId1"/>
      <headerFooter alignWithMargins="0">
        <oddFooter>&amp;L&amp;D&amp;C&amp;P</oddFooter>
      </headerFooter>
    </customSheetView>
    <customSheetView guid="{CFBDDB60-3834-11D7-9FA8-00B0D013707D}" scale="87" colorId="22" showGridLines="0" fitToPage="1" showRuler="0">
      <pageMargins left="0.5" right="0.5" top="0.5" bottom="0.5" header="0.5" footer="0.25"/>
      <printOptions horizontalCentered="1" verticalCentered="1"/>
      <pageSetup scale="82" fitToHeight="2" orientation="portrait" r:id="rId2"/>
      <headerFooter alignWithMargins="0">
        <oddFooter>&amp;C&amp;P</oddFooter>
      </headerFooter>
    </customSheetView>
  </customSheetViews>
  <mergeCells count="7">
    <mergeCell ref="B8:D8"/>
    <mergeCell ref="L7:N7"/>
    <mergeCell ref="I2:L2"/>
    <mergeCell ref="B5:C5"/>
    <mergeCell ref="H5:I5"/>
    <mergeCell ref="H7:J7"/>
    <mergeCell ref="I3:M3"/>
  </mergeCells>
  <phoneticPr fontId="3" type="noConversion"/>
  <pageMargins left="0.2" right="0.2" top="0.25" bottom="0.5" header="0.1" footer="0.2"/>
  <pageSetup scale="61" fitToHeight="2" orientation="landscape" r:id="rId3"/>
  <headerFooter alignWithMargins="0">
    <oddFooter>&amp;L&amp;"Arial,Regular"&amp;F&amp;C&amp;"Arial,Regular"&amp;A, Page &amp;P of &amp;N</oddFooter>
  </headerFooter>
  <rowBreaks count="1" manualBreakCount="1">
    <brk id="58" max="19" man="1"/>
  </rowBreaks>
  <cellWatches>
    <cellWatch r="P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A. Instructions</vt:lpstr>
      <vt:lpstr>B. Trial Balance</vt:lpstr>
      <vt:lpstr>C. Clergy &amp; Religious Salaries</vt:lpstr>
      <vt:lpstr>D. Lay Salaries</vt:lpstr>
      <vt:lpstr>E. Clergy Benefits</vt:lpstr>
      <vt:lpstr>F. Religious Benefits</vt:lpstr>
      <vt:lpstr>G. Lay payroll tax &amp; benefits</vt:lpstr>
      <vt:lpstr>H. Automotive</vt:lpstr>
      <vt:lpstr>I. Summary</vt:lpstr>
      <vt:lpstr>J. Budget Sign off page</vt:lpstr>
      <vt:lpstr>B1. Assessment Worksheet</vt:lpstr>
      <vt:lpstr>D1. Min Wage Worksheet</vt:lpstr>
      <vt:lpstr>'A. Instructions'!Print_Area</vt:lpstr>
      <vt:lpstr>'B. Trial Balance'!Print_Area</vt:lpstr>
      <vt:lpstr>'B1. Assessment Worksheet'!Print_Area</vt:lpstr>
      <vt:lpstr>'C. Clergy &amp; Religious Salaries'!Print_Area</vt:lpstr>
      <vt:lpstr>'D. Lay Salaries'!Print_Area</vt:lpstr>
      <vt:lpstr>'D1. Min Wage Worksheet'!Print_Area</vt:lpstr>
      <vt:lpstr>'E. Clergy Benefits'!Print_Area</vt:lpstr>
      <vt:lpstr>'F. Religious Benefits'!Print_Area</vt:lpstr>
      <vt:lpstr>'G. Lay payroll tax &amp; benefits'!Print_Area</vt:lpstr>
      <vt:lpstr>'H. Automotive'!Print_Area</vt:lpstr>
      <vt:lpstr>'I. Summary'!Print_Area</vt:lpstr>
      <vt:lpstr>'J. Budget Sign off page'!Print_Area</vt:lpstr>
      <vt:lpstr>'A. Instructions'!Print_Titles</vt:lpstr>
      <vt:lpstr>'B. Trial Balance'!Print_Titles</vt:lpstr>
      <vt:lpstr>'D. Lay Salaries'!Print_Titles</vt:lpstr>
      <vt:lpstr>'G. Lay payroll tax &amp; benefits'!Print_Titles</vt:lpstr>
      <vt:lpstr>'I. Summary'!Print_Titles</vt:lpstr>
      <vt:lpstr>'I. Summary'!Print_Titles_MI</vt:lpstr>
    </vt:vector>
  </TitlesOfParts>
  <Company>Diocese of Sacramento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Pastoral Center</dc:creator>
  <cp:lastModifiedBy>Ronald Hamilton</cp:lastModifiedBy>
  <cp:lastPrinted>2020-02-13T20:40:45Z</cp:lastPrinted>
  <dcterms:created xsi:type="dcterms:W3CDTF">2003-01-22T21:01:13Z</dcterms:created>
  <dcterms:modified xsi:type="dcterms:W3CDTF">2020-09-28T19:03:11Z</dcterms:modified>
</cp:coreProperties>
</file>